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5" sheetId="64" r:id="rId1"/>
    <sheet name="6" sheetId="65" r:id="rId2"/>
    <sheet name="7" sheetId="66" r:id="rId3"/>
    <sheet name="8" sheetId="63" r:id="rId4"/>
    <sheet name="data" sheetId="30" state="hidden" r:id="rId5"/>
  </sheets>
  <calcPr calcId="145621"/>
</workbook>
</file>

<file path=xl/calcChain.xml><?xml version="1.0" encoding="utf-8"?>
<calcChain xmlns="http://schemas.openxmlformats.org/spreadsheetml/2006/main">
  <c r="AX39" i="66" l="1"/>
  <c r="AW36" i="66"/>
  <c r="AX36" i="66" s="1"/>
  <c r="AX35" i="66"/>
  <c r="AW35" i="66"/>
  <c r="AW34" i="66"/>
  <c r="AX34" i="66" s="1"/>
  <c r="AQ34" i="66"/>
  <c r="AW33" i="66"/>
  <c r="AX33" i="66" s="1"/>
  <c r="AX32" i="66"/>
  <c r="AW32" i="66"/>
  <c r="AW31" i="66"/>
  <c r="AX30" i="66"/>
  <c r="AW30" i="66"/>
  <c r="AW29" i="66"/>
  <c r="AW28" i="66"/>
  <c r="AX28" i="66" s="1"/>
  <c r="AU28" i="66"/>
  <c r="AW27" i="66"/>
  <c r="AX27" i="66" s="1"/>
  <c r="AU27" i="66"/>
  <c r="AY27" i="66" s="1"/>
  <c r="AW26" i="66"/>
  <c r="AX26" i="66" s="1"/>
  <c r="AU26" i="66"/>
  <c r="AY26" i="66" s="1"/>
  <c r="AZ25" i="66"/>
  <c r="AY25" i="66"/>
  <c r="AX25" i="66"/>
  <c r="BA24" i="66"/>
  <c r="AW24" i="66"/>
  <c r="AX24" i="66" s="1"/>
  <c r="AU24" i="66"/>
  <c r="AY24" i="66" s="1"/>
  <c r="AW23" i="66"/>
  <c r="AX23" i="66" s="1"/>
  <c r="AU23" i="66"/>
  <c r="AY23" i="66" s="1"/>
  <c r="AY22" i="66"/>
  <c r="AW22" i="66"/>
  <c r="AX22" i="66" s="1"/>
  <c r="AY21" i="66"/>
  <c r="AX21" i="66"/>
  <c r="AW21" i="66"/>
  <c r="AX20" i="66"/>
  <c r="AW20" i="66"/>
  <c r="AU20" i="66"/>
  <c r="AY20" i="66" s="1"/>
  <c r="AY19" i="66"/>
  <c r="AX19" i="66"/>
  <c r="AW19" i="66"/>
  <c r="AU19" i="66"/>
  <c r="AY18" i="66"/>
  <c r="AX18" i="66"/>
  <c r="AW18" i="66"/>
  <c r="AU18" i="66"/>
  <c r="AY17" i="66"/>
  <c r="AX17" i="66"/>
  <c r="AW17" i="66"/>
  <c r="AU17" i="66"/>
  <c r="AY16" i="66"/>
  <c r="AX16" i="66"/>
  <c r="AW16" i="66"/>
  <c r="AU16" i="66"/>
  <c r="AY15" i="66"/>
  <c r="AX15" i="66"/>
  <c r="AW15" i="66"/>
  <c r="AU15" i="66"/>
  <c r="AZ14" i="66"/>
  <c r="AY14" i="66"/>
  <c r="AW14" i="66"/>
  <c r="AU14" i="66"/>
  <c r="AX14" i="66" s="1"/>
  <c r="AY13" i="66"/>
  <c r="AW13" i="66"/>
  <c r="AU13" i="66"/>
  <c r="AX13" i="66" s="1"/>
  <c r="AW12" i="66"/>
  <c r="AU12" i="66"/>
  <c r="AX12" i="66" s="1"/>
  <c r="AW11" i="66"/>
  <c r="AU11" i="66"/>
  <c r="AX11" i="66" s="1"/>
  <c r="AY10" i="66"/>
  <c r="AW10" i="66"/>
  <c r="AU10" i="66"/>
  <c r="AX10" i="66" s="1"/>
  <c r="AY9" i="66"/>
  <c r="AX9" i="66"/>
  <c r="AU9" i="66"/>
  <c r="AU8" i="66"/>
  <c r="AX8" i="66" s="1"/>
  <c r="AW7" i="66"/>
  <c r="AU7" i="66"/>
  <c r="AY7" i="66" s="1"/>
  <c r="AW6" i="66"/>
  <c r="AU6" i="66"/>
  <c r="AY6" i="66" s="1"/>
  <c r="AW5" i="66"/>
  <c r="AU5" i="66"/>
  <c r="AY5" i="66" s="1"/>
  <c r="AW4" i="66"/>
  <c r="AU4" i="66"/>
  <c r="AY4" i="66" s="1"/>
  <c r="AW3" i="66"/>
  <c r="AU3" i="66"/>
  <c r="AY3" i="66" s="1"/>
  <c r="AY2" i="66"/>
  <c r="AW2" i="66"/>
  <c r="AX2" i="66" s="1"/>
  <c r="AY8" i="66" l="1"/>
  <c r="AY12" i="66"/>
  <c r="AX3" i="66"/>
  <c r="AX5" i="66"/>
  <c r="AX7" i="66"/>
  <c r="AY11" i="66"/>
  <c r="AX4" i="66"/>
  <c r="AX6" i="66"/>
  <c r="AU30" i="66"/>
  <c r="AX39" i="65"/>
  <c r="AX36" i="65"/>
  <c r="AW36" i="65"/>
  <c r="AW35" i="65"/>
  <c r="AX35" i="65" s="1"/>
  <c r="AX34" i="65"/>
  <c r="AW34" i="65"/>
  <c r="AQ34" i="65"/>
  <c r="AW33" i="65"/>
  <c r="AX33" i="65" s="1"/>
  <c r="AW32" i="65"/>
  <c r="AX32" i="65" s="1"/>
  <c r="AW31" i="65"/>
  <c r="AW30" i="65"/>
  <c r="AX30" i="65" s="1"/>
  <c r="AW29" i="65"/>
  <c r="AW28" i="65"/>
  <c r="AU28" i="65"/>
  <c r="AY27" i="65"/>
  <c r="AW27" i="65"/>
  <c r="AU27" i="65"/>
  <c r="AY26" i="65"/>
  <c r="AW26" i="65"/>
  <c r="AX26" i="65" s="1"/>
  <c r="AU26" i="65"/>
  <c r="AZ25" i="65"/>
  <c r="AY25" i="65"/>
  <c r="AX25" i="65"/>
  <c r="BA24" i="65"/>
  <c r="AW24" i="65"/>
  <c r="AU24" i="65"/>
  <c r="AY24" i="65" s="1"/>
  <c r="AW23" i="65"/>
  <c r="AU23" i="65"/>
  <c r="AY23" i="65" s="1"/>
  <c r="AY22" i="65"/>
  <c r="AW22" i="65"/>
  <c r="AX22" i="65" s="1"/>
  <c r="AY21" i="65"/>
  <c r="AX21" i="65"/>
  <c r="AW21" i="65"/>
  <c r="AW20" i="65"/>
  <c r="AU20" i="65"/>
  <c r="AY20" i="65" s="1"/>
  <c r="AY19" i="65"/>
  <c r="AW19" i="65"/>
  <c r="AX19" i="65" s="1"/>
  <c r="AU19" i="65"/>
  <c r="AY18" i="65"/>
  <c r="AW18" i="65"/>
  <c r="AX18" i="65" s="1"/>
  <c r="AU18" i="65"/>
  <c r="AW17" i="65"/>
  <c r="AU17" i="65"/>
  <c r="AY17" i="65" s="1"/>
  <c r="AW16" i="65"/>
  <c r="AU16" i="65"/>
  <c r="AY16" i="65" s="1"/>
  <c r="AY15" i="65"/>
  <c r="AW15" i="65"/>
  <c r="AX15" i="65" s="1"/>
  <c r="AU15" i="65"/>
  <c r="AZ14" i="65"/>
  <c r="AW14" i="65"/>
  <c r="AU14" i="65"/>
  <c r="AY14" i="65" s="1"/>
  <c r="AW13" i="65"/>
  <c r="AU13" i="65"/>
  <c r="AY13" i="65" s="1"/>
  <c r="AW12" i="65"/>
  <c r="AU12" i="65"/>
  <c r="AY12" i="65" s="1"/>
  <c r="AW11" i="65"/>
  <c r="AU11" i="65"/>
  <c r="AY11" i="65" s="1"/>
  <c r="AW10" i="65"/>
  <c r="AU10" i="65"/>
  <c r="AY10" i="65" s="1"/>
  <c r="AU9" i="65"/>
  <c r="AY9" i="65" s="1"/>
  <c r="AY8" i="65"/>
  <c r="AU8" i="65"/>
  <c r="AX8" i="65" s="1"/>
  <c r="AW7" i="65"/>
  <c r="AU7" i="65"/>
  <c r="AY7" i="65" s="1"/>
  <c r="AW6" i="65"/>
  <c r="AU6" i="65"/>
  <c r="AY6" i="65" s="1"/>
  <c r="AX5" i="65"/>
  <c r="AW5" i="65"/>
  <c r="AU5" i="65"/>
  <c r="AY5" i="65" s="1"/>
  <c r="AX4" i="65"/>
  <c r="AW4" i="65"/>
  <c r="AU4" i="65"/>
  <c r="AY4" i="65" s="1"/>
  <c r="AW3" i="65"/>
  <c r="AU3" i="65"/>
  <c r="AY3" i="65" s="1"/>
  <c r="AY2" i="65"/>
  <c r="AX2" i="65"/>
  <c r="AW2" i="65"/>
  <c r="AU28" i="63"/>
  <c r="AU27" i="63"/>
  <c r="AU26" i="63"/>
  <c r="AU28" i="64"/>
  <c r="AU27" i="64"/>
  <c r="AU26" i="64"/>
  <c r="AX29" i="66" l="1"/>
  <c r="AU32" i="66"/>
  <c r="AX31" i="66" s="1"/>
  <c r="AX6" i="65"/>
  <c r="AX27" i="65"/>
  <c r="AX17" i="65"/>
  <c r="AX24" i="65"/>
  <c r="AX3" i="65"/>
  <c r="AX7" i="65"/>
  <c r="AX9" i="65"/>
  <c r="AX16" i="65"/>
  <c r="AX20" i="65"/>
  <c r="AX23" i="65"/>
  <c r="AX28" i="65"/>
  <c r="AX10" i="65"/>
  <c r="AX11" i="65"/>
  <c r="AX12" i="65"/>
  <c r="AX13" i="65"/>
  <c r="AX14" i="65"/>
  <c r="AU30" i="65"/>
  <c r="AU32" i="65" s="1"/>
  <c r="AX31" i="65" s="1"/>
  <c r="AX39" i="64"/>
  <c r="AW36" i="64"/>
  <c r="AX36" i="64" s="1"/>
  <c r="AX35" i="64"/>
  <c r="AW35" i="64"/>
  <c r="AW34" i="64"/>
  <c r="AX34" i="64" s="1"/>
  <c r="AQ34" i="64"/>
  <c r="AW33" i="64"/>
  <c r="AX33" i="64" s="1"/>
  <c r="AW32" i="64"/>
  <c r="AX32" i="64" s="1"/>
  <c r="AW31" i="64"/>
  <c r="AX30" i="64"/>
  <c r="AW30" i="64"/>
  <c r="AW29" i="64"/>
  <c r="AW28" i="64"/>
  <c r="AX28" i="64" s="1"/>
  <c r="AY27" i="64"/>
  <c r="AW27" i="64"/>
  <c r="AX27" i="64" s="1"/>
  <c r="AY26" i="64"/>
  <c r="AX26" i="64"/>
  <c r="AW26" i="64"/>
  <c r="AZ25" i="64"/>
  <c r="AY25" i="64"/>
  <c r="AX25" i="64"/>
  <c r="BA24" i="64"/>
  <c r="AW24" i="64"/>
  <c r="AU24" i="64"/>
  <c r="AY24" i="64" s="1"/>
  <c r="AW23" i="64"/>
  <c r="AU23" i="64"/>
  <c r="AY23" i="64" s="1"/>
  <c r="AY22" i="64"/>
  <c r="AW22" i="64"/>
  <c r="AX22" i="64" s="1"/>
  <c r="AY21" i="64"/>
  <c r="AW21" i="64"/>
  <c r="AX21" i="64" s="1"/>
  <c r="AY20" i="64"/>
  <c r="AW20" i="64"/>
  <c r="AU20" i="64"/>
  <c r="AW19" i="64"/>
  <c r="AU19" i="64"/>
  <c r="AY19" i="64" s="1"/>
  <c r="AW18" i="64"/>
  <c r="AU18" i="64"/>
  <c r="AY18" i="64" s="1"/>
  <c r="AY17" i="64"/>
  <c r="AW17" i="64"/>
  <c r="AX17" i="64" s="1"/>
  <c r="AU17" i="64"/>
  <c r="AW16" i="64"/>
  <c r="AU16" i="64"/>
  <c r="AY16" i="64" s="1"/>
  <c r="AW15" i="64"/>
  <c r="AU15" i="64"/>
  <c r="AY15" i="64" s="1"/>
  <c r="AZ14" i="64"/>
  <c r="AW14" i="64"/>
  <c r="AU14" i="64"/>
  <c r="AY14" i="64" s="1"/>
  <c r="AW13" i="64"/>
  <c r="AU13" i="64"/>
  <c r="AY13" i="64" s="1"/>
  <c r="AW12" i="64"/>
  <c r="AU12" i="64"/>
  <c r="AY12" i="64" s="1"/>
  <c r="AW11" i="64"/>
  <c r="AU11" i="64"/>
  <c r="AY11" i="64" s="1"/>
  <c r="AW10" i="64"/>
  <c r="AU10" i="64"/>
  <c r="AY10" i="64" s="1"/>
  <c r="AU9" i="64"/>
  <c r="AY9" i="64" s="1"/>
  <c r="AU8" i="64"/>
  <c r="AX8" i="64" s="1"/>
  <c r="AW7" i="64"/>
  <c r="AU7" i="64"/>
  <c r="AX7" i="64" s="1"/>
  <c r="AW6" i="64"/>
  <c r="AU6" i="64"/>
  <c r="AX6" i="64" s="1"/>
  <c r="AY5" i="64"/>
  <c r="AW5" i="64"/>
  <c r="AU5" i="64"/>
  <c r="AX5" i="64" s="1"/>
  <c r="AY4" i="64"/>
  <c r="AW4" i="64"/>
  <c r="AU4" i="64"/>
  <c r="AW3" i="64"/>
  <c r="AU3" i="64"/>
  <c r="AX3" i="64" s="1"/>
  <c r="AY2" i="64"/>
  <c r="AW2" i="64"/>
  <c r="AX2" i="64" s="1"/>
  <c r="AX37" i="66" l="1"/>
  <c r="AX29" i="65"/>
  <c r="AX37" i="65" s="1"/>
  <c r="AY8" i="64"/>
  <c r="AX19" i="64"/>
  <c r="AY3" i="64"/>
  <c r="AX15" i="64"/>
  <c r="AX4" i="64"/>
  <c r="AY6" i="64"/>
  <c r="AX23" i="64"/>
  <c r="AY7" i="64"/>
  <c r="AX11" i="64"/>
  <c r="AX13" i="64"/>
  <c r="AX16" i="64"/>
  <c r="AX20" i="64"/>
  <c r="AU30" i="64"/>
  <c r="AX29" i="64" s="1"/>
  <c r="AX10" i="64"/>
  <c r="AX12" i="64"/>
  <c r="AX14" i="64"/>
  <c r="AX18" i="64"/>
  <c r="AX24" i="64"/>
  <c r="AX9" i="64"/>
  <c r="AY25" i="63"/>
  <c r="AY24" i="63"/>
  <c r="AZ25" i="63"/>
  <c r="AU32" i="64" l="1"/>
  <c r="AX31" i="64" s="1"/>
  <c r="AX37" i="64" s="1"/>
  <c r="AQ34" i="63"/>
  <c r="AW23" i="63" l="1"/>
  <c r="AX23" i="63" s="1"/>
  <c r="AW24" i="63"/>
  <c r="AX24" i="63"/>
  <c r="AY23" i="63"/>
  <c r="AU24" i="63"/>
  <c r="AU23" i="63"/>
  <c r="AZ14" i="63" l="1"/>
  <c r="AX25" i="63"/>
  <c r="AW26" i="63"/>
  <c r="AX26" i="63" s="1"/>
  <c r="AW27" i="63"/>
  <c r="AX27" i="63" s="1"/>
  <c r="AW28" i="63"/>
  <c r="AX28" i="63" s="1"/>
  <c r="AU19" i="63" l="1"/>
  <c r="AW19" i="63"/>
  <c r="AU20" i="63"/>
  <c r="AY20" i="63" s="1"/>
  <c r="AW20" i="63"/>
  <c r="AU8" i="63"/>
  <c r="L27" i="30"/>
  <c r="L25" i="30"/>
  <c r="AX19" i="63" l="1"/>
  <c r="AY19" i="63"/>
  <c r="AX20" i="63"/>
  <c r="AX39" i="63" l="1"/>
  <c r="AW36" i="63"/>
  <c r="AX36" i="63" s="1"/>
  <c r="AW35" i="63"/>
  <c r="AX35" i="63" s="1"/>
  <c r="AW34" i="63"/>
  <c r="AX34" i="63" s="1"/>
  <c r="AW33" i="63"/>
  <c r="AX33" i="63" s="1"/>
  <c r="AW32" i="63"/>
  <c r="AX32" i="63" s="1"/>
  <c r="AW31" i="63"/>
  <c r="AW30" i="63"/>
  <c r="AX30" i="63" s="1"/>
  <c r="AW29" i="63"/>
  <c r="AY27" i="63"/>
  <c r="BA24" i="63"/>
  <c r="AY26" i="63"/>
  <c r="AY22" i="63"/>
  <c r="AW22" i="63"/>
  <c r="AX22" i="63" s="1"/>
  <c r="AY21" i="63"/>
  <c r="AW21" i="63"/>
  <c r="AX21" i="63" s="1"/>
  <c r="AW18" i="63"/>
  <c r="AU18" i="63"/>
  <c r="AY18" i="63" s="1"/>
  <c r="AW17" i="63"/>
  <c r="AU17" i="63"/>
  <c r="AY17" i="63" s="1"/>
  <c r="AW16" i="63"/>
  <c r="AU16" i="63"/>
  <c r="AY16" i="63" s="1"/>
  <c r="AW15" i="63"/>
  <c r="AU15" i="63"/>
  <c r="AY15" i="63" s="1"/>
  <c r="AW14" i="63"/>
  <c r="AU14" i="63"/>
  <c r="AY14" i="63" s="1"/>
  <c r="AW13" i="63"/>
  <c r="AU13" i="63"/>
  <c r="AY13" i="63" s="1"/>
  <c r="AW12" i="63"/>
  <c r="AU12" i="63"/>
  <c r="AY12" i="63" s="1"/>
  <c r="AW11" i="63"/>
  <c r="AU11" i="63"/>
  <c r="AY11" i="63" s="1"/>
  <c r="AW10" i="63"/>
  <c r="AU10" i="63"/>
  <c r="AY10" i="63" s="1"/>
  <c r="AU9" i="63"/>
  <c r="AY9" i="63" s="1"/>
  <c r="AY8" i="63"/>
  <c r="AW7" i="63"/>
  <c r="AU7" i="63"/>
  <c r="AW6" i="63"/>
  <c r="AU6" i="63"/>
  <c r="AW5" i="63"/>
  <c r="AU5" i="63"/>
  <c r="AW4" i="63"/>
  <c r="AU4" i="63"/>
  <c r="AW3" i="63"/>
  <c r="AU3" i="63"/>
  <c r="AY2" i="63"/>
  <c r="AW2" i="63"/>
  <c r="AX2" i="63" s="1"/>
  <c r="AU30" i="63" l="1"/>
  <c r="AU32" i="63" s="1"/>
  <c r="AX31" i="63" s="1"/>
  <c r="AX3" i="63"/>
  <c r="AX5" i="63"/>
  <c r="AX7" i="63"/>
  <c r="AX4" i="63"/>
  <c r="AX6" i="63"/>
  <c r="AX10" i="63"/>
  <c r="AX12" i="63"/>
  <c r="AX14" i="63"/>
  <c r="AX16" i="63"/>
  <c r="AX18" i="63"/>
  <c r="AY6" i="63"/>
  <c r="AY5" i="63"/>
  <c r="AY4" i="63"/>
  <c r="AX15" i="63"/>
  <c r="AX17" i="63"/>
  <c r="AX11" i="63"/>
  <c r="AX13" i="63"/>
  <c r="AY3" i="63"/>
  <c r="AY7" i="63"/>
  <c r="AX9" i="63"/>
  <c r="AX8" i="63"/>
  <c r="AX29" i="63" l="1"/>
  <c r="AX37" i="63" s="1"/>
</calcChain>
</file>

<file path=xl/sharedStrings.xml><?xml version="1.0" encoding="utf-8"?>
<sst xmlns="http://schemas.openxmlformats.org/spreadsheetml/2006/main" count="1299" uniqueCount="128">
  <si>
    <t>town hall</t>
  </si>
  <si>
    <t>mortar</t>
  </si>
  <si>
    <t>cannon</t>
  </si>
  <si>
    <t>wizard tower</t>
  </si>
  <si>
    <t>W</t>
  </si>
  <si>
    <t>L</t>
  </si>
  <si>
    <t>gold storage</t>
  </si>
  <si>
    <t>elixir pumps</t>
  </si>
  <si>
    <t>elixir storage</t>
  </si>
  <si>
    <t>builders</t>
  </si>
  <si>
    <t>Laboratory</t>
  </si>
  <si>
    <t>WT</t>
  </si>
  <si>
    <t>AT</t>
  </si>
  <si>
    <t>AIR</t>
  </si>
  <si>
    <t>GM</t>
  </si>
  <si>
    <t>EP</t>
  </si>
  <si>
    <t>GS</t>
  </si>
  <si>
    <t>ES</t>
  </si>
  <si>
    <t>LAB</t>
  </si>
  <si>
    <t>B</t>
  </si>
  <si>
    <t>cost</t>
  </si>
  <si>
    <t>clan castle</t>
  </si>
  <si>
    <t>CC</t>
  </si>
  <si>
    <t>Barb's</t>
  </si>
  <si>
    <t>Archers</t>
  </si>
  <si>
    <t>Goblins</t>
  </si>
  <si>
    <t>Giants</t>
  </si>
  <si>
    <t>Balloons</t>
  </si>
  <si>
    <t>SPACES</t>
  </si>
  <si>
    <t>TOTAL</t>
  </si>
  <si>
    <t>AVAIL.</t>
  </si>
  <si>
    <t>TH</t>
  </si>
  <si>
    <t>MTR</t>
  </si>
  <si>
    <t>CNN</t>
  </si>
  <si>
    <t>BU</t>
  </si>
  <si>
    <t>AB</t>
  </si>
  <si>
    <t>TC</t>
  </si>
  <si>
    <t>T</t>
  </si>
  <si>
    <t>TOTAL BUILDINGS</t>
  </si>
  <si>
    <t>Buildings outside wall</t>
  </si>
  <si>
    <t>% buildings outside wall</t>
  </si>
  <si>
    <t>wall breakers</t>
  </si>
  <si>
    <t>SP</t>
  </si>
  <si>
    <t>Giant Bomb</t>
  </si>
  <si>
    <t>GB</t>
  </si>
  <si>
    <t>TYPE</t>
  </si>
  <si>
    <t>BUIL</t>
  </si>
  <si>
    <t>HAZ</t>
  </si>
  <si>
    <t>WALL</t>
  </si>
  <si>
    <t>description</t>
  </si>
  <si>
    <t>key</t>
  </si>
  <si>
    <t>no.</t>
  </si>
  <si>
    <t>TH Level</t>
  </si>
  <si>
    <t>Cannon</t>
  </si>
  <si>
    <t>Archer Tower</t>
  </si>
  <si>
    <t>Wall</t>
  </si>
  <si>
    <t>Mortar</t>
  </si>
  <si>
    <t>Bomb</t>
  </si>
  <si>
    <t>Air Defense</t>
  </si>
  <si>
    <t>Spring Trap</t>
  </si>
  <si>
    <t>Wizard Tower</t>
  </si>
  <si>
    <t>Hidden Tesla</t>
  </si>
  <si>
    <t>-</t>
  </si>
  <si>
    <t>Barracks</t>
  </si>
  <si>
    <t>Army Camp</t>
  </si>
  <si>
    <t>Spell Factory</t>
  </si>
  <si>
    <t>?</t>
  </si>
  <si>
    <t>Cost</t>
  </si>
  <si>
    <t>Time</t>
  </si>
  <si>
    <t>HP</t>
  </si>
  <si>
    <t>Storage</t>
  </si>
  <si>
    <t>1000 Each</t>
  </si>
  <si>
    <t>4 hours</t>
  </si>
  <si>
    <t>1 day</t>
  </si>
  <si>
    <t>2 days</t>
  </si>
  <si>
    <t>4 days</t>
  </si>
  <si>
    <t>6 days</t>
  </si>
  <si>
    <t>8 days</t>
  </si>
  <si>
    <t>lvl 1</t>
  </si>
  <si>
    <t>lvl 2</t>
  </si>
  <si>
    <t>lvl 3</t>
  </si>
  <si>
    <t>lvl 4</t>
  </si>
  <si>
    <t>lvl 5</t>
  </si>
  <si>
    <t>lvl 6</t>
  </si>
  <si>
    <t>lvl 7</t>
  </si>
  <si>
    <t>lvl 8</t>
  </si>
  <si>
    <t>lvl 9</t>
  </si>
  <si>
    <t>lvl 10</t>
  </si>
  <si>
    <t>time</t>
  </si>
  <si>
    <t>Town Hall Level</t>
  </si>
  <si>
    <t>archer tower</t>
  </si>
  <si>
    <t>air defense</t>
  </si>
  <si>
    <t>army camp</t>
  </si>
  <si>
    <t>barracks</t>
  </si>
  <si>
    <t>Spell factory</t>
  </si>
  <si>
    <t>wall</t>
  </si>
  <si>
    <t>Gold mine</t>
  </si>
  <si>
    <t>Elixir pumps</t>
  </si>
  <si>
    <t>gold mine</t>
  </si>
  <si>
    <t>BOMB</t>
  </si>
  <si>
    <t>Spring trap</t>
  </si>
  <si>
    <t>HT</t>
  </si>
  <si>
    <t>Dragon</t>
  </si>
  <si>
    <t>wizards</t>
  </si>
  <si>
    <t>healer</t>
  </si>
  <si>
    <t>RANGE</t>
  </si>
  <si>
    <t>pekkas</t>
  </si>
  <si>
    <t>DPS</t>
  </si>
  <si>
    <t>lvl 11</t>
  </si>
  <si>
    <t>x-bow</t>
  </si>
  <si>
    <t>10 days</t>
  </si>
  <si>
    <t>LIMIT</t>
  </si>
  <si>
    <t>hitpoints</t>
  </si>
  <si>
    <t>na</t>
  </si>
  <si>
    <t>XB</t>
  </si>
  <si>
    <t>X-bow</t>
  </si>
  <si>
    <t>Dark Elixir pumps</t>
  </si>
  <si>
    <t>DP</t>
  </si>
  <si>
    <t>Dark Elixir storage</t>
  </si>
  <si>
    <t>DS</t>
  </si>
  <si>
    <t>DEC</t>
  </si>
  <si>
    <t>Decorations</t>
  </si>
  <si>
    <t>DC</t>
  </si>
  <si>
    <t>HERO</t>
  </si>
  <si>
    <t>Barbarian King</t>
  </si>
  <si>
    <t>BK</t>
  </si>
  <si>
    <t>Archer Queen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</si>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</sst>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gradientFill degree="45">
        <stop position="0">
          <color theme="0"/>
        </stop>
        <stop position="0.5">
          <color rgb="FFFF0000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rgb="FF7030A0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9" borderId="1" xfId="0" applyFont="1" applyFill="1" applyBorder="1"/>
    <xf numFmtId="0" fontId="5" fillId="9" borderId="1" xfId="0" applyFont="1" applyFill="1" applyBorder="1"/>
    <xf numFmtId="0" fontId="6" fillId="0" borderId="1" xfId="0" applyFont="1" applyBorder="1"/>
    <xf numFmtId="0" fontId="7" fillId="8" borderId="1" xfId="0" applyFont="1" applyFill="1" applyBorder="1"/>
    <xf numFmtId="164" fontId="1" fillId="0" borderId="0" xfId="1" applyNumberFormat="1" applyFont="1"/>
    <xf numFmtId="0" fontId="8" fillId="9" borderId="1" xfId="0" applyFont="1" applyFill="1" applyBorder="1"/>
    <xf numFmtId="0" fontId="2" fillId="10" borderId="1" xfId="0" applyFont="1" applyFill="1" applyBorder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2" fillId="11" borderId="1" xfId="0" applyFont="1" applyFill="1" applyBorder="1"/>
    <xf numFmtId="0" fontId="2" fillId="12" borderId="1" xfId="0" applyFont="1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0" fillId="0" borderId="0" xfId="0" applyAlignment="1">
      <alignment horizontal="center"/>
    </xf>
    <xf numFmtId="0" fontId="11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15" borderId="1" xfId="0" applyFont="1" applyFill="1" applyBorder="1"/>
    <xf numFmtId="0" fontId="2" fillId="16" borderId="1" xfId="0" applyFont="1" applyFill="1" applyBorder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642"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ont>
        <b/>
        <i val="0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4" tint="-0.2499465926084170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2" tint="-0.499984740745262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rgb="FF0070C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363681</xdr:colOff>
      <xdr:row>4</xdr:row>
      <xdr:rowOff>86592</xdr:rowOff>
    </xdr:from>
    <xdr:to>
      <xdr:col>56</xdr:col>
      <xdr:colOff>207818</xdr:colOff>
      <xdr:row>19</xdr:row>
      <xdr:rowOff>86592</xdr:rowOff>
    </xdr:to>
    <xdr:sp macro="" textlink="">
      <xdr:nvSpPr>
        <xdr:cNvPr id="2" name="Oval 1"/>
        <xdr:cNvSpPr/>
      </xdr:nvSpPr>
      <xdr:spPr>
        <a:xfrm>
          <a:off x="19049999" y="1021774"/>
          <a:ext cx="3879274" cy="337704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00B050"/>
              </a:solidFill>
            </a:rPr>
            <a:t>WT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121226</xdr:colOff>
      <xdr:row>4</xdr:row>
      <xdr:rowOff>190501</xdr:rowOff>
    </xdr:from>
    <xdr:to>
      <xdr:col>55</xdr:col>
      <xdr:colOff>571500</xdr:colOff>
      <xdr:row>19</xdr:row>
      <xdr:rowOff>190501</xdr:rowOff>
    </xdr:to>
    <xdr:sp macro="" textlink="">
      <xdr:nvSpPr>
        <xdr:cNvPr id="2" name="Oval 1"/>
        <xdr:cNvSpPr/>
      </xdr:nvSpPr>
      <xdr:spPr>
        <a:xfrm>
          <a:off x="19066451" y="1143001"/>
          <a:ext cx="3888799" cy="3429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00B050"/>
              </a:solidFill>
            </a:rPr>
            <a:t>WT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5</xdr:row>
      <xdr:rowOff>0</xdr:rowOff>
    </xdr:from>
    <xdr:to>
      <xdr:col>56</xdr:col>
      <xdr:colOff>450274</xdr:colOff>
      <xdr:row>20</xdr:row>
      <xdr:rowOff>-1</xdr:rowOff>
    </xdr:to>
    <xdr:sp macro="" textlink="">
      <xdr:nvSpPr>
        <xdr:cNvPr id="3" name="Oval 2"/>
        <xdr:cNvSpPr/>
      </xdr:nvSpPr>
      <xdr:spPr>
        <a:xfrm>
          <a:off x="19292455" y="1160318"/>
          <a:ext cx="3879274" cy="337704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00B050"/>
              </a:solidFill>
            </a:rPr>
            <a:t>WT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121226</xdr:colOff>
      <xdr:row>4</xdr:row>
      <xdr:rowOff>190501</xdr:rowOff>
    </xdr:from>
    <xdr:to>
      <xdr:col>55</xdr:col>
      <xdr:colOff>571500</xdr:colOff>
      <xdr:row>19</xdr:row>
      <xdr:rowOff>190501</xdr:rowOff>
    </xdr:to>
    <xdr:sp macro="" textlink="">
      <xdr:nvSpPr>
        <xdr:cNvPr id="2" name="Oval 1"/>
        <xdr:cNvSpPr/>
      </xdr:nvSpPr>
      <xdr:spPr>
        <a:xfrm>
          <a:off x="18807544" y="1125683"/>
          <a:ext cx="3879274" cy="337704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00B050"/>
              </a:solidFill>
            </a:rPr>
            <a:t>WT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zoomScale="55" zoomScaleNormal="55" workbookViewId="0">
      <selection activeCell="AU26" sqref="AU26:AU28"/>
    </sheetView>
  </sheetViews>
  <sheetFormatPr defaultRowHeight="21" x14ac:dyDescent="0.35"/>
  <cols>
    <col min="2" max="41" width="4" customWidth="1"/>
    <col min="42" max="44" width="7" customWidth="1"/>
    <col min="45" max="45" width="44.7109375" style="2" customWidth="1"/>
    <col min="46" max="46" width="7.7109375" style="2" bestFit="1" customWidth="1"/>
    <col min="47" max="47" width="12.140625" bestFit="1" customWidth="1"/>
    <col min="49" max="49" width="10.28515625" bestFit="1" customWidth="1"/>
    <col min="50" max="50" width="10" bestFit="1" customWidth="1"/>
    <col min="52" max="52" width="13.28515625" customWidth="1"/>
    <col min="53" max="53" width="10.85546875" bestFit="1" customWidth="1"/>
  </cols>
  <sheetData>
    <row r="1" spans="1:55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R1" t="s">
        <v>45</v>
      </c>
      <c r="AS1" s="2" t="s">
        <v>49</v>
      </c>
      <c r="AT1" s="2" t="s">
        <v>50</v>
      </c>
      <c r="AU1" t="s">
        <v>51</v>
      </c>
      <c r="AV1" t="s">
        <v>4</v>
      </c>
      <c r="AW1" t="s">
        <v>5</v>
      </c>
      <c r="AX1" t="s">
        <v>28</v>
      </c>
      <c r="AZ1" s="44" t="s">
        <v>89</v>
      </c>
      <c r="BA1" s="44"/>
      <c r="BB1" s="45">
        <v>5</v>
      </c>
      <c r="BC1" s="45"/>
    </row>
    <row r="2" spans="1:55" ht="18" customHeight="1" x14ac:dyDescent="0.35">
      <c r="A2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4" t="s">
        <v>34</v>
      </c>
      <c r="V2" s="36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R2" t="s">
        <v>46</v>
      </c>
      <c r="AS2" s="5" t="s">
        <v>0</v>
      </c>
      <c r="AT2" s="5" t="s">
        <v>31</v>
      </c>
      <c r="AU2" s="1">
        <v>1</v>
      </c>
      <c r="AV2" s="1">
        <v>4</v>
      </c>
      <c r="AW2" s="1">
        <f>AV2</f>
        <v>4</v>
      </c>
      <c r="AX2" s="1">
        <f>AV2*AW2*AU2</f>
        <v>16</v>
      </c>
      <c r="AY2" t="str">
        <f t="shared" ref="AY2:AY20" si="0">IF(COUNTIF($B$2:$AO$41,AT2)=AU2,"Y","")</f>
        <v>Y</v>
      </c>
      <c r="AZ2" s="44"/>
      <c r="BA2" s="44"/>
      <c r="BB2" s="45"/>
      <c r="BC2" s="45"/>
    </row>
    <row r="3" spans="1:55" ht="18" customHeight="1" x14ac:dyDescent="0.35">
      <c r="A3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4" t="s">
        <v>15</v>
      </c>
      <c r="O3" s="35"/>
      <c r="P3" s="36"/>
      <c r="Q3" s="34" t="s">
        <v>14</v>
      </c>
      <c r="R3" s="35"/>
      <c r="S3" s="36"/>
      <c r="T3" s="19"/>
      <c r="U3" s="40"/>
      <c r="V3" s="42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R3" t="s">
        <v>46</v>
      </c>
      <c r="AS3" s="9" t="s">
        <v>1</v>
      </c>
      <c r="AT3" s="14" t="s">
        <v>32</v>
      </c>
      <c r="AU3" s="1">
        <f>VLOOKUP($BB$1,data!$A:$AB,MATCH(AS3,data!$A$1:$AB$1,0),FALSE)</f>
        <v>1</v>
      </c>
      <c r="AV3" s="1">
        <v>3</v>
      </c>
      <c r="AW3" s="1">
        <f t="shared" ref="AW3:AW36" si="1">AV3</f>
        <v>3</v>
      </c>
      <c r="AX3" s="1">
        <f t="shared" ref="AX3:AX28" si="2">AV3*AW3*AU3</f>
        <v>9</v>
      </c>
      <c r="AY3" t="str">
        <f t="shared" si="0"/>
        <v>Y</v>
      </c>
      <c r="AZ3" s="44"/>
      <c r="BA3" s="44"/>
      <c r="BB3" s="45"/>
      <c r="BC3" s="45"/>
    </row>
    <row r="4" spans="1:55" ht="18" customHeight="1" x14ac:dyDescent="0.35">
      <c r="A4">
        <v>3</v>
      </c>
      <c r="B4" s="19"/>
      <c r="C4" s="34" t="s">
        <v>34</v>
      </c>
      <c r="D4" s="36"/>
      <c r="E4" s="19"/>
      <c r="F4" s="19"/>
      <c r="G4" s="34" t="s">
        <v>15</v>
      </c>
      <c r="H4" s="35"/>
      <c r="I4" s="36"/>
      <c r="J4" s="34" t="s">
        <v>14</v>
      </c>
      <c r="K4" s="35"/>
      <c r="L4" s="36"/>
      <c r="M4" s="19"/>
      <c r="N4" s="37"/>
      <c r="O4" s="38"/>
      <c r="P4" s="39"/>
      <c r="Q4" s="37"/>
      <c r="R4" s="38"/>
      <c r="S4" s="3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R4" t="s">
        <v>46</v>
      </c>
      <c r="AS4" s="9" t="s">
        <v>2</v>
      </c>
      <c r="AT4" s="14" t="s">
        <v>33</v>
      </c>
      <c r="AU4" s="1">
        <f>VLOOKUP($BB$1,data!$A:$AB,MATCH(AS4,data!$A$1:$AB$1,0),FALSE)</f>
        <v>3</v>
      </c>
      <c r="AV4" s="1">
        <v>3</v>
      </c>
      <c r="AW4" s="1">
        <f t="shared" si="1"/>
        <v>3</v>
      </c>
      <c r="AX4" s="1">
        <f t="shared" si="2"/>
        <v>27</v>
      </c>
      <c r="AY4" t="str">
        <f t="shared" si="0"/>
        <v>Y</v>
      </c>
    </row>
    <row r="5" spans="1:55" ht="18" customHeight="1" x14ac:dyDescent="0.35">
      <c r="A5">
        <v>4</v>
      </c>
      <c r="B5" s="19"/>
      <c r="C5" s="40"/>
      <c r="D5" s="42"/>
      <c r="E5" s="19"/>
      <c r="F5" s="19"/>
      <c r="G5" s="37"/>
      <c r="H5" s="38"/>
      <c r="I5" s="39"/>
      <c r="J5" s="37"/>
      <c r="K5" s="38"/>
      <c r="L5" s="39"/>
      <c r="M5" s="19" t="s">
        <v>4</v>
      </c>
      <c r="N5" s="40"/>
      <c r="O5" s="41"/>
      <c r="P5" s="42"/>
      <c r="Q5" s="40"/>
      <c r="R5" s="41"/>
      <c r="S5" s="42"/>
      <c r="T5" s="19" t="s">
        <v>4</v>
      </c>
      <c r="U5" s="34" t="s">
        <v>15</v>
      </c>
      <c r="V5" s="35"/>
      <c r="W5" s="36"/>
      <c r="X5" s="34" t="s">
        <v>14</v>
      </c>
      <c r="Y5" s="35"/>
      <c r="Z5" s="36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R5" t="s">
        <v>46</v>
      </c>
      <c r="AS5" s="9" t="s">
        <v>90</v>
      </c>
      <c r="AT5" s="10" t="s">
        <v>12</v>
      </c>
      <c r="AU5" s="1">
        <f>VLOOKUP($BB$1,data!$A:$AB,MATCH(AS5,data!$A$1:$AB$1,0),FALSE)</f>
        <v>3</v>
      </c>
      <c r="AV5" s="1">
        <v>3</v>
      </c>
      <c r="AW5" s="1">
        <f t="shared" si="1"/>
        <v>3</v>
      </c>
      <c r="AX5" s="1">
        <f t="shared" si="2"/>
        <v>27</v>
      </c>
      <c r="AY5" t="str">
        <f t="shared" si="0"/>
        <v>Y</v>
      </c>
    </row>
    <row r="6" spans="1:55" ht="18" customHeight="1" x14ac:dyDescent="0.35">
      <c r="A6">
        <v>5</v>
      </c>
      <c r="B6" s="19"/>
      <c r="C6" s="19"/>
      <c r="D6" s="19"/>
      <c r="E6" s="19"/>
      <c r="F6" s="19"/>
      <c r="G6" s="40"/>
      <c r="H6" s="41"/>
      <c r="I6" s="42"/>
      <c r="J6" s="40"/>
      <c r="K6" s="41"/>
      <c r="L6" s="42"/>
      <c r="M6" s="19" t="s">
        <v>4</v>
      </c>
      <c r="N6" s="19" t="s">
        <v>4</v>
      </c>
      <c r="O6" s="19" t="s">
        <v>4</v>
      </c>
      <c r="P6" s="19" t="s">
        <v>4</v>
      </c>
      <c r="Q6" s="19" t="s">
        <v>4</v>
      </c>
      <c r="R6" s="19" t="s">
        <v>4</v>
      </c>
      <c r="S6" s="19" t="s">
        <v>4</v>
      </c>
      <c r="T6" s="19" t="s">
        <v>4</v>
      </c>
      <c r="U6" s="37"/>
      <c r="V6" s="38"/>
      <c r="W6" s="39"/>
      <c r="X6" s="37"/>
      <c r="Y6" s="38"/>
      <c r="Z6" s="3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R6" t="s">
        <v>46</v>
      </c>
      <c r="AS6" s="9" t="s">
        <v>3</v>
      </c>
      <c r="AT6" s="10" t="s">
        <v>11</v>
      </c>
      <c r="AU6" s="1">
        <f>VLOOKUP($BB$1,data!$A:$AB,MATCH(AS6,data!$A$1:$AB$1,0),FALSE)</f>
        <v>1</v>
      </c>
      <c r="AV6" s="1">
        <v>3</v>
      </c>
      <c r="AW6" s="1">
        <f t="shared" si="1"/>
        <v>3</v>
      </c>
      <c r="AX6" s="1">
        <f t="shared" si="2"/>
        <v>9</v>
      </c>
      <c r="AY6" t="str">
        <f t="shared" si="0"/>
        <v>Y</v>
      </c>
    </row>
    <row r="7" spans="1:55" ht="18" customHeight="1" x14ac:dyDescent="0.35">
      <c r="A7">
        <v>6</v>
      </c>
      <c r="B7" s="19"/>
      <c r="C7" s="19"/>
      <c r="D7" s="19"/>
      <c r="E7" s="19"/>
      <c r="F7" s="19"/>
      <c r="G7" s="19"/>
      <c r="H7" s="19" t="s">
        <v>4</v>
      </c>
      <c r="I7" s="19" t="s">
        <v>4</v>
      </c>
      <c r="J7" s="19" t="s">
        <v>4</v>
      </c>
      <c r="K7" s="19" t="s">
        <v>4</v>
      </c>
      <c r="L7" s="19" t="s">
        <v>4</v>
      </c>
      <c r="M7" s="19" t="s">
        <v>4</v>
      </c>
      <c r="N7" s="34" t="s">
        <v>12</v>
      </c>
      <c r="O7" s="35"/>
      <c r="P7" s="36"/>
      <c r="Q7" s="34" t="s">
        <v>12</v>
      </c>
      <c r="R7" s="35"/>
      <c r="S7" s="36"/>
      <c r="T7" s="19" t="s">
        <v>4</v>
      </c>
      <c r="U7" s="40"/>
      <c r="V7" s="41"/>
      <c r="W7" s="42"/>
      <c r="X7" s="40"/>
      <c r="Y7" s="41"/>
      <c r="Z7" s="4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R7" t="s">
        <v>46</v>
      </c>
      <c r="AS7" s="9" t="s">
        <v>91</v>
      </c>
      <c r="AT7" s="10" t="s">
        <v>13</v>
      </c>
      <c r="AU7" s="1">
        <f>VLOOKUP($BB$1,data!$A:$AB,MATCH(AS7,data!$A$1:$AB$1,0),FALSE)</f>
        <v>1</v>
      </c>
      <c r="AV7" s="1">
        <v>3</v>
      </c>
      <c r="AW7" s="1">
        <f t="shared" si="1"/>
        <v>3</v>
      </c>
      <c r="AX7" s="1">
        <f t="shared" si="2"/>
        <v>9</v>
      </c>
      <c r="AY7" t="str">
        <f t="shared" si="0"/>
        <v>Y</v>
      </c>
    </row>
    <row r="8" spans="1:55" ht="18" customHeight="1" x14ac:dyDescent="0.35">
      <c r="A8">
        <v>7</v>
      </c>
      <c r="B8" s="19"/>
      <c r="C8" s="34" t="s">
        <v>34</v>
      </c>
      <c r="D8" s="36"/>
      <c r="E8" s="19"/>
      <c r="F8" s="34" t="s">
        <v>14</v>
      </c>
      <c r="G8" s="35"/>
      <c r="H8" s="36"/>
      <c r="I8" s="19" t="s">
        <v>4</v>
      </c>
      <c r="J8" s="34" t="s">
        <v>33</v>
      </c>
      <c r="K8" s="35"/>
      <c r="L8" s="36"/>
      <c r="M8" s="19" t="s">
        <v>4</v>
      </c>
      <c r="N8" s="37"/>
      <c r="O8" s="38"/>
      <c r="P8" s="39"/>
      <c r="Q8" s="37"/>
      <c r="R8" s="38"/>
      <c r="S8" s="39"/>
      <c r="T8" s="19" t="s">
        <v>4</v>
      </c>
      <c r="U8" s="19" t="s">
        <v>4</v>
      </c>
      <c r="V8" s="19" t="s">
        <v>4</v>
      </c>
      <c r="W8" s="19" t="s">
        <v>4</v>
      </c>
      <c r="X8" s="19" t="s">
        <v>4</v>
      </c>
      <c r="Y8" s="34" t="s">
        <v>15</v>
      </c>
      <c r="Z8" s="35"/>
      <c r="AA8" s="36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R8" t="s">
        <v>46</v>
      </c>
      <c r="AS8" s="9" t="s">
        <v>61</v>
      </c>
      <c r="AT8" s="10" t="s">
        <v>101</v>
      </c>
      <c r="AU8" s="1">
        <f>VLOOKUP($BB$1,data!$A:$AB,MATCH(AS8,data!$A$1:$AB$1,0),FALSE)</f>
        <v>0</v>
      </c>
      <c r="AV8" s="1">
        <v>3</v>
      </c>
      <c r="AW8" s="1">
        <v>1</v>
      </c>
      <c r="AX8" s="1">
        <f t="shared" si="2"/>
        <v>0</v>
      </c>
      <c r="AY8" t="str">
        <f t="shared" si="0"/>
        <v>Y</v>
      </c>
    </row>
    <row r="9" spans="1:55" ht="18" customHeight="1" x14ac:dyDescent="0.35">
      <c r="A9">
        <v>8</v>
      </c>
      <c r="B9" s="19"/>
      <c r="C9" s="40"/>
      <c r="D9" s="42"/>
      <c r="E9" s="19"/>
      <c r="F9" s="37"/>
      <c r="G9" s="38"/>
      <c r="H9" s="39"/>
      <c r="I9" s="19" t="s">
        <v>4</v>
      </c>
      <c r="J9" s="37"/>
      <c r="K9" s="38"/>
      <c r="L9" s="39"/>
      <c r="M9" s="19" t="s">
        <v>37</v>
      </c>
      <c r="N9" s="40"/>
      <c r="O9" s="41"/>
      <c r="P9" s="42"/>
      <c r="Q9" s="40"/>
      <c r="R9" s="41"/>
      <c r="S9" s="42"/>
      <c r="T9" s="19" t="s">
        <v>37</v>
      </c>
      <c r="U9" s="19"/>
      <c r="V9" s="19"/>
      <c r="W9" s="19"/>
      <c r="X9" s="19" t="s">
        <v>4</v>
      </c>
      <c r="Y9" s="37"/>
      <c r="Z9" s="38"/>
      <c r="AA9" s="3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R9" t="s">
        <v>46</v>
      </c>
      <c r="AS9" s="9" t="s">
        <v>115</v>
      </c>
      <c r="AT9" s="10" t="s">
        <v>114</v>
      </c>
      <c r="AU9" s="1">
        <f>VLOOKUP($BB$1,data!$A:$AB,MATCH(AS9,data!$A$1:$AB$1,0),FALSE)</f>
        <v>0</v>
      </c>
      <c r="AV9" s="1">
        <v>3</v>
      </c>
      <c r="AW9" s="1">
        <v>3</v>
      </c>
      <c r="AX9" s="1">
        <f t="shared" si="2"/>
        <v>0</v>
      </c>
      <c r="AY9" t="str">
        <f t="shared" si="0"/>
        <v>Y</v>
      </c>
    </row>
    <row r="10" spans="1:55" ht="18" customHeight="1" x14ac:dyDescent="0.35">
      <c r="A10">
        <v>9</v>
      </c>
      <c r="B10" s="19"/>
      <c r="C10" s="19"/>
      <c r="D10" s="19"/>
      <c r="E10" s="19"/>
      <c r="F10" s="40"/>
      <c r="G10" s="41"/>
      <c r="H10" s="42"/>
      <c r="I10" s="19" t="s">
        <v>4</v>
      </c>
      <c r="J10" s="40"/>
      <c r="K10" s="41"/>
      <c r="L10" s="42"/>
      <c r="M10" s="19" t="s">
        <v>4</v>
      </c>
      <c r="N10" s="19" t="s">
        <v>4</v>
      </c>
      <c r="O10" s="19" t="s">
        <v>4</v>
      </c>
      <c r="P10" s="19" t="s">
        <v>4</v>
      </c>
      <c r="Q10" s="19" t="s">
        <v>4</v>
      </c>
      <c r="R10" s="19" t="s">
        <v>4</v>
      </c>
      <c r="S10" s="19" t="s">
        <v>4</v>
      </c>
      <c r="T10" s="19" t="s">
        <v>4</v>
      </c>
      <c r="U10" s="34" t="s">
        <v>33</v>
      </c>
      <c r="V10" s="35"/>
      <c r="W10" s="36"/>
      <c r="X10" s="19" t="s">
        <v>4</v>
      </c>
      <c r="Y10" s="40"/>
      <c r="Z10" s="41"/>
      <c r="AA10" s="42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R10" t="s">
        <v>46</v>
      </c>
      <c r="AS10" s="8" t="s">
        <v>92</v>
      </c>
      <c r="AT10" s="8" t="s">
        <v>35</v>
      </c>
      <c r="AU10" s="1">
        <f>VLOOKUP($BB$1,data!$A:$AB,MATCH(AS10,data!$A$1:$AB$1,0),FALSE)</f>
        <v>3</v>
      </c>
      <c r="AV10" s="1">
        <v>5</v>
      </c>
      <c r="AW10" s="1">
        <f t="shared" si="1"/>
        <v>5</v>
      </c>
      <c r="AX10" s="1">
        <f t="shared" si="2"/>
        <v>75</v>
      </c>
      <c r="AY10" t="str">
        <f t="shared" si="0"/>
        <v>Y</v>
      </c>
    </row>
    <row r="11" spans="1:55" ht="18" customHeight="1" x14ac:dyDescent="0.35">
      <c r="A11">
        <v>10</v>
      </c>
      <c r="B11" s="19"/>
      <c r="C11" s="19"/>
      <c r="D11" s="19"/>
      <c r="E11" s="19"/>
      <c r="F11" s="19"/>
      <c r="G11" s="19"/>
      <c r="H11" s="19"/>
      <c r="I11" s="19" t="s">
        <v>4</v>
      </c>
      <c r="J11" s="19" t="s">
        <v>4</v>
      </c>
      <c r="K11" s="19" t="s">
        <v>4</v>
      </c>
      <c r="L11" s="19" t="s">
        <v>4</v>
      </c>
      <c r="M11" s="19" t="s">
        <v>4</v>
      </c>
      <c r="N11" s="34" t="s">
        <v>32</v>
      </c>
      <c r="O11" s="35"/>
      <c r="P11" s="36"/>
      <c r="Q11" s="34" t="s">
        <v>16</v>
      </c>
      <c r="R11" s="35"/>
      <c r="S11" s="36"/>
      <c r="T11" s="19" t="s">
        <v>4</v>
      </c>
      <c r="U11" s="37"/>
      <c r="V11" s="38"/>
      <c r="W11" s="39"/>
      <c r="X11" s="19" t="s">
        <v>4</v>
      </c>
      <c r="Y11" s="34" t="s">
        <v>14</v>
      </c>
      <c r="Z11" s="35"/>
      <c r="AA11" s="36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R11" t="s">
        <v>46</v>
      </c>
      <c r="AS11" s="8" t="s">
        <v>93</v>
      </c>
      <c r="AT11" s="8" t="s">
        <v>36</v>
      </c>
      <c r="AU11" s="1">
        <f>VLOOKUP($BB$1,data!$A:$AB,MATCH(AS11,data!$A$1:$AB$1,0),FALSE)</f>
        <v>3</v>
      </c>
      <c r="AV11" s="1">
        <v>3</v>
      </c>
      <c r="AW11" s="1">
        <f t="shared" si="1"/>
        <v>3</v>
      </c>
      <c r="AX11" s="1">
        <f t="shared" si="2"/>
        <v>27</v>
      </c>
      <c r="AY11" t="str">
        <f t="shared" si="0"/>
        <v>Y</v>
      </c>
    </row>
    <row r="12" spans="1:55" ht="18" customHeight="1" x14ac:dyDescent="0.35">
      <c r="A12">
        <v>11</v>
      </c>
      <c r="B12" s="19"/>
      <c r="C12" s="34" t="s">
        <v>35</v>
      </c>
      <c r="D12" s="35"/>
      <c r="E12" s="35"/>
      <c r="F12" s="35"/>
      <c r="G12" s="36"/>
      <c r="H12" s="19"/>
      <c r="I12" s="19"/>
      <c r="J12" s="19" t="s">
        <v>4</v>
      </c>
      <c r="K12" s="34" t="s">
        <v>22</v>
      </c>
      <c r="L12" s="35"/>
      <c r="M12" s="36"/>
      <c r="N12" s="37"/>
      <c r="O12" s="38"/>
      <c r="P12" s="39"/>
      <c r="Q12" s="37"/>
      <c r="R12" s="38"/>
      <c r="S12" s="39"/>
      <c r="T12" s="19" t="s">
        <v>4</v>
      </c>
      <c r="U12" s="40"/>
      <c r="V12" s="41"/>
      <c r="W12" s="42"/>
      <c r="X12" s="19" t="s">
        <v>4</v>
      </c>
      <c r="Y12" s="37"/>
      <c r="Z12" s="38"/>
      <c r="AA12" s="3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R12" t="s">
        <v>46</v>
      </c>
      <c r="AS12" s="8" t="s">
        <v>10</v>
      </c>
      <c r="AT12" s="8" t="s">
        <v>18</v>
      </c>
      <c r="AU12" s="1">
        <f>VLOOKUP($BB$1,data!$A:$AB,MATCH(AS12,data!$A$1:$AB$1,0),FALSE)</f>
        <v>1</v>
      </c>
      <c r="AV12" s="1">
        <v>4</v>
      </c>
      <c r="AW12" s="1">
        <f t="shared" si="1"/>
        <v>4</v>
      </c>
      <c r="AX12" s="1">
        <f t="shared" si="2"/>
        <v>16</v>
      </c>
      <c r="AY12" t="str">
        <f t="shared" si="0"/>
        <v>Y</v>
      </c>
    </row>
    <row r="13" spans="1:55" ht="18" customHeight="1" x14ac:dyDescent="0.35">
      <c r="A13">
        <v>12</v>
      </c>
      <c r="B13" s="19"/>
      <c r="C13" s="37"/>
      <c r="D13" s="38"/>
      <c r="E13" s="38"/>
      <c r="F13" s="38"/>
      <c r="G13" s="39"/>
      <c r="H13" s="19" t="s">
        <v>19</v>
      </c>
      <c r="I13" s="19"/>
      <c r="J13" s="19" t="s">
        <v>4</v>
      </c>
      <c r="K13" s="37"/>
      <c r="L13" s="38"/>
      <c r="M13" s="39"/>
      <c r="N13" s="40"/>
      <c r="O13" s="41"/>
      <c r="P13" s="42"/>
      <c r="Q13" s="40"/>
      <c r="R13" s="41"/>
      <c r="S13" s="42"/>
      <c r="T13" s="19" t="s">
        <v>4</v>
      </c>
      <c r="U13" s="19" t="s">
        <v>4</v>
      </c>
      <c r="V13" s="19" t="s">
        <v>4</v>
      </c>
      <c r="W13" s="19" t="s">
        <v>4</v>
      </c>
      <c r="X13" s="19" t="s">
        <v>4</v>
      </c>
      <c r="Y13" s="40"/>
      <c r="Z13" s="41"/>
      <c r="AA13" s="42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R13" t="s">
        <v>46</v>
      </c>
      <c r="AS13" s="8" t="s">
        <v>94</v>
      </c>
      <c r="AT13" s="8" t="s">
        <v>42</v>
      </c>
      <c r="AU13" s="1">
        <f>VLOOKUP($BB$1,data!$A:$AB,MATCH(AS13,data!$A$1:$AB$1,0),FALSE)</f>
        <v>1</v>
      </c>
      <c r="AV13" s="1">
        <v>3</v>
      </c>
      <c r="AW13" s="1">
        <f t="shared" si="1"/>
        <v>3</v>
      </c>
      <c r="AX13" s="1">
        <f t="shared" si="2"/>
        <v>9</v>
      </c>
      <c r="AY13" t="str">
        <f t="shared" si="0"/>
        <v>Y</v>
      </c>
      <c r="AZ13" s="1"/>
    </row>
    <row r="14" spans="1:55" ht="18" customHeight="1" x14ac:dyDescent="0.35">
      <c r="A14">
        <v>13</v>
      </c>
      <c r="B14" s="19"/>
      <c r="C14" s="37"/>
      <c r="D14" s="38"/>
      <c r="E14" s="38"/>
      <c r="F14" s="38"/>
      <c r="G14" s="39"/>
      <c r="H14" s="19" t="s">
        <v>19</v>
      </c>
      <c r="I14" s="19"/>
      <c r="J14" s="19" t="s">
        <v>4</v>
      </c>
      <c r="K14" s="40"/>
      <c r="L14" s="41"/>
      <c r="M14" s="42"/>
      <c r="N14" s="34" t="s">
        <v>31</v>
      </c>
      <c r="O14" s="35"/>
      <c r="P14" s="35"/>
      <c r="Q14" s="36"/>
      <c r="R14" s="34" t="s">
        <v>17</v>
      </c>
      <c r="S14" s="35"/>
      <c r="T14" s="36"/>
      <c r="U14" s="19" t="s">
        <v>4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R14" t="s">
        <v>48</v>
      </c>
      <c r="AS14" s="6" t="s">
        <v>95</v>
      </c>
      <c r="AT14" s="6" t="s">
        <v>4</v>
      </c>
      <c r="AU14" s="1">
        <f>VLOOKUP($BB$1,data!$A:$AB,MATCH(AS14,data!$A$1:$AB$1,0),FALSE)</f>
        <v>100</v>
      </c>
      <c r="AV14" s="1">
        <v>1</v>
      </c>
      <c r="AW14" s="1">
        <f t="shared" si="1"/>
        <v>1</v>
      </c>
      <c r="AX14" s="1">
        <f t="shared" si="2"/>
        <v>100</v>
      </c>
      <c r="AY14" t="str">
        <f t="shared" si="0"/>
        <v>Y</v>
      </c>
      <c r="AZ14" s="1">
        <f>COUNTIF($B$2:$AO$41,"w")</f>
        <v>100</v>
      </c>
    </row>
    <row r="15" spans="1:55" ht="18" customHeight="1" x14ac:dyDescent="0.35">
      <c r="A15">
        <v>14</v>
      </c>
      <c r="B15" s="19"/>
      <c r="C15" s="37"/>
      <c r="D15" s="38"/>
      <c r="E15" s="38"/>
      <c r="F15" s="38"/>
      <c r="G15" s="39"/>
      <c r="H15" s="19" t="s">
        <v>19</v>
      </c>
      <c r="I15" s="19"/>
      <c r="J15" s="19" t="s">
        <v>4</v>
      </c>
      <c r="K15" s="34" t="s">
        <v>16</v>
      </c>
      <c r="L15" s="35"/>
      <c r="M15" s="36"/>
      <c r="N15" s="37"/>
      <c r="O15" s="38"/>
      <c r="P15" s="38"/>
      <c r="Q15" s="39"/>
      <c r="R15" s="37"/>
      <c r="S15" s="38"/>
      <c r="T15" s="39"/>
      <c r="U15" s="19" t="s">
        <v>4</v>
      </c>
      <c r="V15" s="19"/>
      <c r="W15" s="19"/>
      <c r="X15" s="34" t="s">
        <v>35</v>
      </c>
      <c r="Y15" s="35"/>
      <c r="Z15" s="35"/>
      <c r="AA15" s="35"/>
      <c r="AB15" s="36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R15" t="s">
        <v>46</v>
      </c>
      <c r="AS15" s="4" t="s">
        <v>98</v>
      </c>
      <c r="AT15" s="4" t="s">
        <v>14</v>
      </c>
      <c r="AU15" s="1">
        <f>VLOOKUP($BB$1,data!$A:$AB,MATCH(AS15,data!$A$1:$AB$1,0),FALSE)</f>
        <v>5</v>
      </c>
      <c r="AV15" s="1">
        <v>3</v>
      </c>
      <c r="AW15" s="1">
        <f t="shared" si="1"/>
        <v>3</v>
      </c>
      <c r="AX15" s="1">
        <f t="shared" si="2"/>
        <v>45</v>
      </c>
      <c r="AY15" t="str">
        <f t="shared" si="0"/>
        <v>Y</v>
      </c>
    </row>
    <row r="16" spans="1:55" ht="18" customHeight="1" x14ac:dyDescent="0.35">
      <c r="A16">
        <v>15</v>
      </c>
      <c r="B16" s="19"/>
      <c r="C16" s="40"/>
      <c r="D16" s="41"/>
      <c r="E16" s="41"/>
      <c r="F16" s="41"/>
      <c r="G16" s="42"/>
      <c r="H16" s="19" t="s">
        <v>19</v>
      </c>
      <c r="I16" s="19"/>
      <c r="J16" s="19" t="s">
        <v>4</v>
      </c>
      <c r="K16" s="37"/>
      <c r="L16" s="38"/>
      <c r="M16" s="39"/>
      <c r="N16" s="37"/>
      <c r="O16" s="38"/>
      <c r="P16" s="38"/>
      <c r="Q16" s="39"/>
      <c r="R16" s="40"/>
      <c r="S16" s="41"/>
      <c r="T16" s="42"/>
      <c r="U16" s="19" t="s">
        <v>4</v>
      </c>
      <c r="V16" s="19"/>
      <c r="W16" s="19"/>
      <c r="X16" s="37"/>
      <c r="Y16" s="38"/>
      <c r="Z16" s="38"/>
      <c r="AA16" s="38"/>
      <c r="AB16" s="3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R16" t="s">
        <v>46</v>
      </c>
      <c r="AS16" s="23" t="s">
        <v>6</v>
      </c>
      <c r="AT16" s="23" t="s">
        <v>16</v>
      </c>
      <c r="AU16" s="1">
        <f>VLOOKUP($BB$1,data!$A:$AB,MATCH(AS16,data!$A$1:$AB$1,0),FALSE)</f>
        <v>2</v>
      </c>
      <c r="AV16" s="1">
        <v>3</v>
      </c>
      <c r="AW16" s="1">
        <f t="shared" si="1"/>
        <v>3</v>
      </c>
      <c r="AX16" s="1">
        <f t="shared" si="2"/>
        <v>18</v>
      </c>
      <c r="AY16" t="str">
        <f t="shared" si="0"/>
        <v>Y</v>
      </c>
    </row>
    <row r="17" spans="1:53" ht="18" customHeight="1" x14ac:dyDescent="0.35">
      <c r="A17">
        <v>16</v>
      </c>
      <c r="B17" s="19"/>
      <c r="C17" s="19"/>
      <c r="D17" s="19"/>
      <c r="E17" s="19"/>
      <c r="F17" s="19"/>
      <c r="G17" s="19"/>
      <c r="H17" s="19"/>
      <c r="I17" s="19"/>
      <c r="J17" s="19" t="s">
        <v>4</v>
      </c>
      <c r="K17" s="40"/>
      <c r="L17" s="41"/>
      <c r="M17" s="42"/>
      <c r="N17" s="40"/>
      <c r="O17" s="41"/>
      <c r="P17" s="41"/>
      <c r="Q17" s="42"/>
      <c r="R17" s="34" t="s">
        <v>11</v>
      </c>
      <c r="S17" s="35"/>
      <c r="T17" s="36"/>
      <c r="U17" s="19" t="s">
        <v>4</v>
      </c>
      <c r="V17" s="19"/>
      <c r="W17" s="19"/>
      <c r="X17" s="37"/>
      <c r="Y17" s="38"/>
      <c r="Z17" s="38"/>
      <c r="AA17" s="38"/>
      <c r="AB17" s="3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R17" t="s">
        <v>46</v>
      </c>
      <c r="AS17" s="3" t="s">
        <v>7</v>
      </c>
      <c r="AT17" s="3" t="s">
        <v>15</v>
      </c>
      <c r="AU17" s="1">
        <f>VLOOKUP($BB$1,data!$A:$AB,MATCH(AS17,data!$A$1:$AB$1,0),FALSE)</f>
        <v>5</v>
      </c>
      <c r="AV17" s="1">
        <v>3</v>
      </c>
      <c r="AW17" s="1">
        <f t="shared" si="1"/>
        <v>3</v>
      </c>
      <c r="AX17" s="1">
        <f t="shared" si="2"/>
        <v>45</v>
      </c>
      <c r="AY17" t="str">
        <f t="shared" si="0"/>
        <v>Y</v>
      </c>
    </row>
    <row r="18" spans="1:53" ht="18" customHeight="1" x14ac:dyDescent="0.35">
      <c r="A18">
        <v>17</v>
      </c>
      <c r="B18" s="19"/>
      <c r="C18" s="34" t="s">
        <v>36</v>
      </c>
      <c r="D18" s="35"/>
      <c r="E18" s="36"/>
      <c r="F18" s="19"/>
      <c r="G18" s="19" t="s">
        <v>4</v>
      </c>
      <c r="H18" s="19" t="s">
        <v>4</v>
      </c>
      <c r="I18" s="19" t="s">
        <v>4</v>
      </c>
      <c r="J18" s="19" t="s">
        <v>4</v>
      </c>
      <c r="K18" s="19" t="s">
        <v>4</v>
      </c>
      <c r="L18" s="34" t="s">
        <v>17</v>
      </c>
      <c r="M18" s="35"/>
      <c r="N18" s="36"/>
      <c r="O18" s="34" t="s">
        <v>13</v>
      </c>
      <c r="P18" s="35"/>
      <c r="Q18" s="36"/>
      <c r="R18" s="37"/>
      <c r="S18" s="38"/>
      <c r="T18" s="39"/>
      <c r="U18" s="19" t="s">
        <v>4</v>
      </c>
      <c r="V18" s="19"/>
      <c r="W18" s="19"/>
      <c r="X18" s="37"/>
      <c r="Y18" s="38"/>
      <c r="Z18" s="38"/>
      <c r="AA18" s="38"/>
      <c r="AB18" s="3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R18" t="s">
        <v>46</v>
      </c>
      <c r="AS18" s="24" t="s">
        <v>8</v>
      </c>
      <c r="AT18" s="24" t="s">
        <v>17</v>
      </c>
      <c r="AU18" s="1">
        <f>VLOOKUP($BB$1,data!$A:$AB,MATCH(AS18,data!$A$1:$AB$1,0),FALSE)</f>
        <v>2</v>
      </c>
      <c r="AV18" s="1">
        <v>3</v>
      </c>
      <c r="AW18" s="1">
        <f t="shared" si="1"/>
        <v>3</v>
      </c>
      <c r="AX18" s="1">
        <f t="shared" si="2"/>
        <v>18</v>
      </c>
      <c r="AY18" t="str">
        <f t="shared" si="0"/>
        <v>Y</v>
      </c>
    </row>
    <row r="19" spans="1:53" ht="18" customHeight="1" x14ac:dyDescent="0.35">
      <c r="A19">
        <v>18</v>
      </c>
      <c r="B19" s="19"/>
      <c r="C19" s="37"/>
      <c r="D19" s="38"/>
      <c r="E19" s="39"/>
      <c r="F19" s="19"/>
      <c r="G19" s="19" t="s">
        <v>4</v>
      </c>
      <c r="H19" s="34" t="s">
        <v>33</v>
      </c>
      <c r="I19" s="35"/>
      <c r="J19" s="36"/>
      <c r="K19" s="19" t="s">
        <v>4</v>
      </c>
      <c r="L19" s="37"/>
      <c r="M19" s="38"/>
      <c r="N19" s="39"/>
      <c r="O19" s="37"/>
      <c r="P19" s="38"/>
      <c r="Q19" s="39"/>
      <c r="R19" s="40"/>
      <c r="S19" s="41"/>
      <c r="T19" s="42"/>
      <c r="U19" s="19" t="s">
        <v>4</v>
      </c>
      <c r="V19" s="19"/>
      <c r="W19" s="19"/>
      <c r="X19" s="40"/>
      <c r="Y19" s="41"/>
      <c r="Z19" s="41"/>
      <c r="AA19" s="41"/>
      <c r="AB19" s="42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R19" t="s">
        <v>46</v>
      </c>
      <c r="AS19" s="25" t="s">
        <v>116</v>
      </c>
      <c r="AT19" s="25" t="s">
        <v>117</v>
      </c>
      <c r="AU19" s="1">
        <f>VLOOKUP($BB$1,data!$A:$AB,MATCH(AS19,data!$A$1:$AB$1,0),FALSE)</f>
        <v>0</v>
      </c>
      <c r="AV19" s="1">
        <v>3</v>
      </c>
      <c r="AW19" s="1">
        <f t="shared" si="1"/>
        <v>3</v>
      </c>
      <c r="AX19" s="1">
        <f t="shared" si="2"/>
        <v>0</v>
      </c>
      <c r="AY19" t="str">
        <f t="shared" si="0"/>
        <v>Y</v>
      </c>
    </row>
    <row r="20" spans="1:53" ht="18" customHeight="1" x14ac:dyDescent="0.35">
      <c r="A20">
        <v>19</v>
      </c>
      <c r="B20" s="19"/>
      <c r="C20" s="40"/>
      <c r="D20" s="41"/>
      <c r="E20" s="42"/>
      <c r="F20" s="19"/>
      <c r="G20" s="19" t="s">
        <v>4</v>
      </c>
      <c r="H20" s="37"/>
      <c r="I20" s="38"/>
      <c r="J20" s="39"/>
      <c r="K20" s="19" t="s">
        <v>4</v>
      </c>
      <c r="L20" s="40"/>
      <c r="M20" s="41"/>
      <c r="N20" s="42"/>
      <c r="O20" s="40"/>
      <c r="P20" s="41"/>
      <c r="Q20" s="42"/>
      <c r="R20" s="19" t="s">
        <v>4</v>
      </c>
      <c r="S20" s="19" t="s">
        <v>4</v>
      </c>
      <c r="T20" s="19" t="s">
        <v>4</v>
      </c>
      <c r="U20" s="19" t="s">
        <v>4</v>
      </c>
      <c r="V20" s="19" t="s">
        <v>4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R20" t="s">
        <v>46</v>
      </c>
      <c r="AS20" s="26" t="s">
        <v>118</v>
      </c>
      <c r="AT20" s="26" t="s">
        <v>119</v>
      </c>
      <c r="AU20" s="1">
        <f>VLOOKUP($BB$1,data!$A:$AB,MATCH(AS20,data!$A$1:$AB$1,0),FALSE)</f>
        <v>0</v>
      </c>
      <c r="AV20" s="1">
        <v>3</v>
      </c>
      <c r="AW20" s="1">
        <f t="shared" si="1"/>
        <v>3</v>
      </c>
      <c r="AX20" s="1">
        <f t="shared" si="2"/>
        <v>0</v>
      </c>
      <c r="AY20" t="str">
        <f t="shared" si="0"/>
        <v>Y</v>
      </c>
    </row>
    <row r="21" spans="1:53" ht="18" customHeight="1" x14ac:dyDescent="0.35">
      <c r="A21">
        <v>20</v>
      </c>
      <c r="B21" s="19"/>
      <c r="C21" s="19"/>
      <c r="D21" s="19"/>
      <c r="E21" s="19"/>
      <c r="F21" s="19"/>
      <c r="G21" s="19" t="s">
        <v>4</v>
      </c>
      <c r="H21" s="40"/>
      <c r="I21" s="41"/>
      <c r="J21" s="42"/>
      <c r="K21" s="19" t="s">
        <v>4</v>
      </c>
      <c r="L21" s="19" t="s">
        <v>4</v>
      </c>
      <c r="M21" s="19" t="s">
        <v>4</v>
      </c>
      <c r="N21" s="19" t="s">
        <v>4</v>
      </c>
      <c r="O21" s="19" t="s">
        <v>4</v>
      </c>
      <c r="P21" s="19" t="s">
        <v>4</v>
      </c>
      <c r="Q21" s="19" t="s">
        <v>4</v>
      </c>
      <c r="R21" s="19" t="s">
        <v>4</v>
      </c>
      <c r="S21" s="34" t="s">
        <v>12</v>
      </c>
      <c r="T21" s="35"/>
      <c r="U21" s="36"/>
      <c r="V21" s="19" t="s">
        <v>4</v>
      </c>
      <c r="W21" s="34" t="s">
        <v>15</v>
      </c>
      <c r="X21" s="35"/>
      <c r="Y21" s="36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R21" t="s">
        <v>46</v>
      </c>
      <c r="AS21" s="8" t="s">
        <v>9</v>
      </c>
      <c r="AT21" s="8" t="s">
        <v>34</v>
      </c>
      <c r="AU21" s="1">
        <v>3</v>
      </c>
      <c r="AV21" s="1">
        <v>2</v>
      </c>
      <c r="AW21" s="1">
        <f t="shared" si="1"/>
        <v>2</v>
      </c>
      <c r="AX21" s="1">
        <f t="shared" si="2"/>
        <v>12</v>
      </c>
      <c r="AY21" t="str">
        <f>IF(COUNTIF($B$2:$AO$41,AT21)=AU21,"Y","")</f>
        <v>Y</v>
      </c>
    </row>
    <row r="22" spans="1:53" ht="18" customHeight="1" x14ac:dyDescent="0.35">
      <c r="A22">
        <v>21</v>
      </c>
      <c r="B22" s="19"/>
      <c r="C22" s="34" t="s">
        <v>36</v>
      </c>
      <c r="D22" s="35"/>
      <c r="E22" s="36"/>
      <c r="F22" s="19"/>
      <c r="G22" s="19" t="s">
        <v>4</v>
      </c>
      <c r="H22" s="19" t="s">
        <v>4</v>
      </c>
      <c r="I22" s="19" t="s">
        <v>4</v>
      </c>
      <c r="J22" s="19" t="s">
        <v>4</v>
      </c>
      <c r="K22" s="19" t="s">
        <v>4</v>
      </c>
      <c r="L22" s="19"/>
      <c r="M22" s="19"/>
      <c r="N22" s="19"/>
      <c r="O22" s="19"/>
      <c r="P22" s="19"/>
      <c r="Q22" s="19"/>
      <c r="R22" s="19" t="s">
        <v>4</v>
      </c>
      <c r="S22" s="37"/>
      <c r="T22" s="38"/>
      <c r="U22" s="39"/>
      <c r="V22" s="19" t="s">
        <v>4</v>
      </c>
      <c r="W22" s="37"/>
      <c r="X22" s="38"/>
      <c r="Y22" s="3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R22" t="s">
        <v>46</v>
      </c>
      <c r="AS22" s="7" t="s">
        <v>21</v>
      </c>
      <c r="AT22" s="7" t="s">
        <v>22</v>
      </c>
      <c r="AU22" s="1">
        <v>1</v>
      </c>
      <c r="AV22" s="1">
        <v>3</v>
      </c>
      <c r="AW22" s="1">
        <f t="shared" si="1"/>
        <v>3</v>
      </c>
      <c r="AX22" s="1">
        <f t="shared" si="2"/>
        <v>9</v>
      </c>
      <c r="AY22" t="str">
        <f>IF(COUNTIF($B$2:$AO$41,AT22)=AU22,"Y","")</f>
        <v>Y</v>
      </c>
      <c r="BA22">
        <v>106</v>
      </c>
    </row>
    <row r="23" spans="1:53" ht="18" customHeight="1" x14ac:dyDescent="0.35">
      <c r="A23">
        <v>22</v>
      </c>
      <c r="B23" s="19"/>
      <c r="C23" s="37"/>
      <c r="D23" s="38"/>
      <c r="E23" s="39"/>
      <c r="F23" s="19"/>
      <c r="G23" s="19"/>
      <c r="H23" s="19"/>
      <c r="I23" s="19"/>
      <c r="J23" s="19"/>
      <c r="K23" s="19"/>
      <c r="L23" s="34" t="s">
        <v>35</v>
      </c>
      <c r="M23" s="35"/>
      <c r="N23" s="35"/>
      <c r="O23" s="35"/>
      <c r="P23" s="36"/>
      <c r="Q23" s="19"/>
      <c r="R23" s="19" t="s">
        <v>4</v>
      </c>
      <c r="S23" s="40"/>
      <c r="T23" s="41"/>
      <c r="U23" s="42"/>
      <c r="V23" s="19" t="s">
        <v>4</v>
      </c>
      <c r="W23" s="40"/>
      <c r="X23" s="41"/>
      <c r="Y23" s="42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R23" t="s">
        <v>123</v>
      </c>
      <c r="AS23" s="31" t="s">
        <v>124</v>
      </c>
      <c r="AT23" s="31" t="s">
        <v>125</v>
      </c>
      <c r="AU23" s="1">
        <f>VLOOKUP($BB$1,data!$A:$AB,MATCH(AS23,data!$A$1:$AB$1,0),FALSE)</f>
        <v>0</v>
      </c>
      <c r="AV23" s="1">
        <v>3</v>
      </c>
      <c r="AW23" s="1">
        <f t="shared" si="1"/>
        <v>3</v>
      </c>
      <c r="AX23" s="1">
        <f t="shared" si="2"/>
        <v>0</v>
      </c>
      <c r="AY23" t="str">
        <f t="shared" ref="AY23" si="3">IF(COUNTIF($B$2:$AO$41,AT23)=AU23,"Y","")</f>
        <v>Y</v>
      </c>
      <c r="BA23">
        <v>75000</v>
      </c>
    </row>
    <row r="24" spans="1:53" ht="18" customHeight="1" x14ac:dyDescent="0.35">
      <c r="A24">
        <v>23</v>
      </c>
      <c r="B24" s="19"/>
      <c r="C24" s="40"/>
      <c r="D24" s="41"/>
      <c r="E24" s="42"/>
      <c r="F24" s="19"/>
      <c r="G24" s="34" t="s">
        <v>18</v>
      </c>
      <c r="H24" s="35"/>
      <c r="I24" s="35"/>
      <c r="J24" s="36"/>
      <c r="K24" s="19"/>
      <c r="L24" s="37"/>
      <c r="M24" s="38"/>
      <c r="N24" s="38"/>
      <c r="O24" s="38"/>
      <c r="P24" s="39"/>
      <c r="Q24" s="19"/>
      <c r="R24" s="19" t="s">
        <v>4</v>
      </c>
      <c r="S24" s="19" t="s">
        <v>4</v>
      </c>
      <c r="T24" s="19" t="s">
        <v>4</v>
      </c>
      <c r="U24" s="19" t="s">
        <v>4</v>
      </c>
      <c r="V24" s="19" t="s">
        <v>4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R24" t="s">
        <v>123</v>
      </c>
      <c r="AS24" s="32" t="s">
        <v>126</v>
      </c>
      <c r="AT24" s="32" t="s">
        <v>127</v>
      </c>
      <c r="AU24" s="1">
        <f>VLOOKUP($BB$1,data!$A:$AB,MATCH(AS24,data!$A$1:$AB$1,0),FALSE)</f>
        <v>0</v>
      </c>
      <c r="AV24" s="1">
        <v>3</v>
      </c>
      <c r="AW24" s="1">
        <f t="shared" si="1"/>
        <v>3</v>
      </c>
      <c r="AX24" s="1">
        <f t="shared" si="2"/>
        <v>0</v>
      </c>
      <c r="AY24" t="str">
        <f>IF(COUNTIF($B$2:$AO$41,AT24)=AU24,"Y","")</f>
        <v>Y</v>
      </c>
      <c r="BA24">
        <f>BA23*BA22</f>
        <v>7950000</v>
      </c>
    </row>
    <row r="25" spans="1:53" ht="18" customHeight="1" x14ac:dyDescent="0.35">
      <c r="A25">
        <v>24</v>
      </c>
      <c r="B25" s="19"/>
      <c r="C25" s="19"/>
      <c r="D25" s="19"/>
      <c r="E25" s="19"/>
      <c r="F25" s="19"/>
      <c r="G25" s="37"/>
      <c r="H25" s="38"/>
      <c r="I25" s="38"/>
      <c r="J25" s="39"/>
      <c r="K25" s="19"/>
      <c r="L25" s="37"/>
      <c r="M25" s="38"/>
      <c r="N25" s="38"/>
      <c r="O25" s="38"/>
      <c r="P25" s="39"/>
      <c r="Q25" s="19"/>
      <c r="R25" s="19"/>
      <c r="S25" s="34" t="s">
        <v>36</v>
      </c>
      <c r="T25" s="35"/>
      <c r="U25" s="36"/>
      <c r="V25" s="19"/>
      <c r="W25" s="34" t="s">
        <v>42</v>
      </c>
      <c r="X25" s="35"/>
      <c r="Y25" s="36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t="s">
        <v>120</v>
      </c>
      <c r="AS25" s="28" t="s">
        <v>121</v>
      </c>
      <c r="AT25" s="28" t="s">
        <v>122</v>
      </c>
      <c r="AU25" s="1">
        <v>16</v>
      </c>
      <c r="AV25" s="1">
        <v>2</v>
      </c>
      <c r="AW25" s="1">
        <v>2</v>
      </c>
      <c r="AX25" s="1">
        <f t="shared" si="2"/>
        <v>64</v>
      </c>
      <c r="AY25" t="str">
        <f>IF(COUNTIF($B$2:$AO$41,AT25)=AU25,"Y","")</f>
        <v/>
      </c>
      <c r="AZ25" s="1">
        <f>COUNTIF($B$2:$AO$41,AT25)</f>
        <v>0</v>
      </c>
    </row>
    <row r="26" spans="1:53" ht="18" customHeight="1" x14ac:dyDescent="0.35">
      <c r="A26">
        <v>25</v>
      </c>
      <c r="B26" s="19"/>
      <c r="C26" s="19"/>
      <c r="D26" s="19"/>
      <c r="E26" s="19"/>
      <c r="F26" s="19"/>
      <c r="G26" s="37"/>
      <c r="H26" s="38"/>
      <c r="I26" s="38"/>
      <c r="J26" s="39"/>
      <c r="K26" s="19"/>
      <c r="L26" s="37"/>
      <c r="M26" s="38"/>
      <c r="N26" s="38"/>
      <c r="O26" s="38"/>
      <c r="P26" s="39"/>
      <c r="Q26" s="19"/>
      <c r="R26" s="19"/>
      <c r="S26" s="37"/>
      <c r="T26" s="38"/>
      <c r="U26" s="39"/>
      <c r="V26" s="19"/>
      <c r="W26" s="37"/>
      <c r="X26" s="38"/>
      <c r="Y26" s="3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R26" t="s">
        <v>47</v>
      </c>
      <c r="AS26" s="15" t="s">
        <v>43</v>
      </c>
      <c r="AT26" s="15" t="s">
        <v>44</v>
      </c>
      <c r="AU26" s="1">
        <f>VLOOKUP($BB$1,data!$A:$AB,MATCH(AS26,data!$A$1:$AB$1,0),FALSE)</f>
        <v>0</v>
      </c>
      <c r="AV26" s="1">
        <v>3</v>
      </c>
      <c r="AW26" s="1">
        <f t="shared" ref="AW26:AW28" si="4">AV26</f>
        <v>3</v>
      </c>
      <c r="AX26" s="1">
        <f t="shared" si="2"/>
        <v>0</v>
      </c>
      <c r="AY26" t="str">
        <f>IF(COUNTIF($B$2:$AO$41,AT27)=AU26,"Y","")</f>
        <v/>
      </c>
    </row>
    <row r="27" spans="1:53" ht="18" customHeight="1" x14ac:dyDescent="0.35">
      <c r="A27">
        <v>26</v>
      </c>
      <c r="B27" s="19"/>
      <c r="C27" s="19"/>
      <c r="D27" s="19"/>
      <c r="E27" s="19"/>
      <c r="F27" s="19"/>
      <c r="G27" s="40"/>
      <c r="H27" s="41"/>
      <c r="I27" s="41"/>
      <c r="J27" s="42"/>
      <c r="K27" s="19"/>
      <c r="L27" s="40"/>
      <c r="M27" s="41"/>
      <c r="N27" s="41"/>
      <c r="O27" s="41"/>
      <c r="P27" s="42"/>
      <c r="Q27" s="19"/>
      <c r="R27" s="19"/>
      <c r="S27" s="40"/>
      <c r="T27" s="41"/>
      <c r="U27" s="42"/>
      <c r="V27" s="19"/>
      <c r="W27" s="40"/>
      <c r="X27" s="41"/>
      <c r="Y27" s="42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R27" t="s">
        <v>47</v>
      </c>
      <c r="AS27" s="12" t="s">
        <v>99</v>
      </c>
      <c r="AT27" s="12" t="s">
        <v>19</v>
      </c>
      <c r="AU27" s="1">
        <f>VLOOKUP($BB$1,data!$A:$AB,MATCH(AS27,data!$A$1:$AB$1,0),FALSE)</f>
        <v>4</v>
      </c>
      <c r="AV27" s="1">
        <v>3</v>
      </c>
      <c r="AW27" s="1">
        <f t="shared" si="4"/>
        <v>3</v>
      </c>
      <c r="AX27" s="1">
        <f t="shared" si="2"/>
        <v>36</v>
      </c>
      <c r="AY27" t="str">
        <f>IF(COUNTIF($B$2:$AO$41,AT28)=AU27,"Y","")</f>
        <v/>
      </c>
    </row>
    <row r="28" spans="1:53" ht="18" customHeight="1" x14ac:dyDescent="0.35">
      <c r="A28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R28" t="s">
        <v>47</v>
      </c>
      <c r="AS28" s="11" t="s">
        <v>100</v>
      </c>
      <c r="AT28" s="11" t="s">
        <v>37</v>
      </c>
      <c r="AU28" s="1">
        <f>VLOOKUP($BB$1,data!$A:$AB,MATCH(AS28,data!$A$1:$AB$1,0),FALSE)</f>
        <v>2</v>
      </c>
      <c r="AV28" s="1">
        <v>3</v>
      </c>
      <c r="AW28" s="1">
        <f t="shared" si="4"/>
        <v>3</v>
      </c>
      <c r="AX28" s="1">
        <f t="shared" si="2"/>
        <v>18</v>
      </c>
    </row>
    <row r="29" spans="1:53" ht="18" customHeight="1" x14ac:dyDescent="0.35">
      <c r="A29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V29" s="1"/>
      <c r="AW29" s="1">
        <f t="shared" si="1"/>
        <v>0</v>
      </c>
      <c r="AX29" s="1">
        <f ca="1">AV29*AW29*AU30</f>
        <v>0</v>
      </c>
    </row>
    <row r="30" spans="1:53" ht="18" customHeight="1" x14ac:dyDescent="0.35">
      <c r="A30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S30" s="43" t="s">
        <v>38</v>
      </c>
      <c r="AT30" s="43"/>
      <c r="AU30" s="1">
        <f ca="1">SUMIF(AR2:AR28,"BUIL",AU2:AU27)</f>
        <v>36</v>
      </c>
      <c r="AV30" s="1"/>
      <c r="AW30" s="1">
        <f t="shared" si="1"/>
        <v>0</v>
      </c>
      <c r="AX30" s="1">
        <f t="shared" ref="AX30:AX36" si="5">AV30*AW30*AU31</f>
        <v>0</v>
      </c>
    </row>
    <row r="31" spans="1:53" ht="18" customHeight="1" x14ac:dyDescent="0.35">
      <c r="A31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S31" s="43" t="s">
        <v>39</v>
      </c>
      <c r="AT31" s="43"/>
      <c r="AU31" s="1">
        <v>11</v>
      </c>
      <c r="AV31" s="1"/>
      <c r="AW31" s="1">
        <f t="shared" si="1"/>
        <v>0</v>
      </c>
      <c r="AX31" s="1">
        <f t="shared" ca="1" si="5"/>
        <v>0</v>
      </c>
    </row>
    <row r="32" spans="1:53" ht="18" customHeight="1" x14ac:dyDescent="0.35">
      <c r="A32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S32" s="43" t="s">
        <v>40</v>
      </c>
      <c r="AT32" s="43"/>
      <c r="AU32" s="13">
        <f ca="1">AU31/AU30</f>
        <v>0.30555555555555558</v>
      </c>
      <c r="AV32" s="1"/>
      <c r="AW32" s="1">
        <f t="shared" si="1"/>
        <v>0</v>
      </c>
      <c r="AX32" s="1">
        <f t="shared" si="5"/>
        <v>0</v>
      </c>
    </row>
    <row r="33" spans="1:50" ht="18" customHeight="1" x14ac:dyDescent="0.35">
      <c r="A33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U33" s="1"/>
      <c r="AV33" s="1"/>
      <c r="AW33" s="1">
        <f t="shared" si="1"/>
        <v>0</v>
      </c>
      <c r="AX33" s="1">
        <f t="shared" si="5"/>
        <v>0</v>
      </c>
    </row>
    <row r="34" spans="1:50" ht="18" customHeight="1" x14ac:dyDescent="0.35">
      <c r="A34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Q34">
        <f>78/4</f>
        <v>19.5</v>
      </c>
      <c r="AU34" s="1"/>
      <c r="AV34" s="1"/>
      <c r="AW34" s="1">
        <f t="shared" si="1"/>
        <v>0</v>
      </c>
      <c r="AX34" s="1">
        <f t="shared" si="5"/>
        <v>0</v>
      </c>
    </row>
    <row r="35" spans="1:50" ht="18" customHeight="1" x14ac:dyDescent="0.35">
      <c r="A35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Q35" s="30"/>
      <c r="AU35" s="1"/>
      <c r="AV35" s="1"/>
      <c r="AW35" s="1">
        <f t="shared" si="1"/>
        <v>0</v>
      </c>
      <c r="AX35" s="1">
        <f t="shared" si="5"/>
        <v>0</v>
      </c>
    </row>
    <row r="36" spans="1:50" ht="18" customHeight="1" x14ac:dyDescent="0.35">
      <c r="A36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U36" s="1"/>
      <c r="AV36" s="1"/>
      <c r="AW36" s="1">
        <f t="shared" si="1"/>
        <v>0</v>
      </c>
      <c r="AX36" s="1">
        <f t="shared" si="5"/>
        <v>0</v>
      </c>
    </row>
    <row r="37" spans="1:50" ht="18" customHeight="1" x14ac:dyDescent="0.35">
      <c r="A3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U37" s="1"/>
      <c r="AV37" s="1"/>
      <c r="AW37" s="1" t="s">
        <v>29</v>
      </c>
      <c r="AX37" s="1">
        <f ca="1">SUM(AX2:AX36)</f>
        <v>589</v>
      </c>
    </row>
    <row r="38" spans="1:50" ht="18" customHeight="1" x14ac:dyDescent="0.35">
      <c r="A38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50" ht="18" customHeight="1" x14ac:dyDescent="0.35">
      <c r="A39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W39" t="s">
        <v>30</v>
      </c>
      <c r="AX39">
        <f>37*37</f>
        <v>1369</v>
      </c>
    </row>
    <row r="40" spans="1:50" ht="18" customHeight="1" x14ac:dyDescent="0.35">
      <c r="A40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50" ht="18" customHeight="1" x14ac:dyDescent="0.35">
      <c r="A41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</sheetData>
  <mergeCells count="41">
    <mergeCell ref="Q7:S9"/>
    <mergeCell ref="AZ1:BA3"/>
    <mergeCell ref="BB1:BC3"/>
    <mergeCell ref="U10:W12"/>
    <mergeCell ref="W21:Y23"/>
    <mergeCell ref="AS30:AT30"/>
    <mergeCell ref="AS31:AT31"/>
    <mergeCell ref="AS32:AT32"/>
    <mergeCell ref="S25:U27"/>
    <mergeCell ref="U2:V3"/>
    <mergeCell ref="X15:AB19"/>
    <mergeCell ref="K12:M14"/>
    <mergeCell ref="L18:N20"/>
    <mergeCell ref="K15:M17"/>
    <mergeCell ref="N14:Q17"/>
    <mergeCell ref="N11:P13"/>
    <mergeCell ref="Q11:S13"/>
    <mergeCell ref="R14:T16"/>
    <mergeCell ref="R17:T19"/>
    <mergeCell ref="O18:Q20"/>
    <mergeCell ref="N7:P9"/>
    <mergeCell ref="J8:L10"/>
    <mergeCell ref="J4:L6"/>
    <mergeCell ref="N3:P5"/>
    <mergeCell ref="Q3:S5"/>
    <mergeCell ref="S21:U23"/>
    <mergeCell ref="H19:J21"/>
    <mergeCell ref="W25:Y27"/>
    <mergeCell ref="C8:D9"/>
    <mergeCell ref="C4:D5"/>
    <mergeCell ref="F8:H10"/>
    <mergeCell ref="C12:G16"/>
    <mergeCell ref="C18:E20"/>
    <mergeCell ref="C22:E24"/>
    <mergeCell ref="G24:J27"/>
    <mergeCell ref="L23:P27"/>
    <mergeCell ref="G4:I6"/>
    <mergeCell ref="U5:W7"/>
    <mergeCell ref="X5:Z7"/>
    <mergeCell ref="Y8:AA10"/>
    <mergeCell ref="Y11:AA13"/>
  </mergeCells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41" priority="547" operator="equal">
      <formula>"T"</formula>
    </cfRule>
    <cfRule type="cellIs" dxfId="640" priority="548" operator="equal">
      <formula>"B"</formula>
    </cfRule>
    <cfRule type="cellIs" dxfId="639" priority="549" operator="equal">
      <formula>"CC"</formula>
    </cfRule>
    <cfRule type="cellIs" dxfId="638" priority="550" operator="equal">
      <formula>"BU"</formula>
    </cfRule>
    <cfRule type="cellIs" dxfId="637" priority="551" operator="equal">
      <formula>"LAB"</formula>
    </cfRule>
    <cfRule type="cellIs" dxfId="636" priority="552" operator="equal">
      <formula>"AB"</formula>
    </cfRule>
    <cfRule type="cellIs" dxfId="635" priority="553" operator="equal">
      <formula>"TC"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34" priority="564" operator="equal">
      <formula>"w"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33" priority="554" operator="equal">
      <formula>"TH"</formula>
    </cfRule>
    <cfRule type="cellIs" dxfId="632" priority="555" operator="equal">
      <formula>"EP"</formula>
    </cfRule>
    <cfRule type="cellIs" dxfId="631" priority="556" operator="equal">
      <formula>"ES"</formula>
    </cfRule>
    <cfRule type="cellIs" dxfId="630" priority="557" operator="equal">
      <formula>"GS"</formula>
    </cfRule>
    <cfRule type="cellIs" dxfId="629" priority="558" operator="equal">
      <formula>"GM"</formula>
    </cfRule>
    <cfRule type="cellIs" dxfId="628" priority="559" operator="equal">
      <formula>"CNN"</formula>
    </cfRule>
    <cfRule type="cellIs" dxfId="627" priority="560" operator="equal">
      <formula>"WT"</formula>
    </cfRule>
    <cfRule type="cellIs" dxfId="626" priority="561" operator="equal">
      <formula>"AIR"</formula>
    </cfRule>
    <cfRule type="cellIs" dxfId="625" priority="562" operator="equal">
      <formula>"MTR"</formula>
    </cfRule>
    <cfRule type="cellIs" dxfId="624" priority="563" operator="equal">
      <formula>"AT"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23" priority="546" operator="equal">
      <formula>"SP"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ontainsText" dxfId="622" priority="545" operator="containsText" text="gb">
      <formula>NOT(ISERROR(SEARCH("gb",B2)))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21" priority="544" operator="equal">
      <formula>"HT"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20" priority="543" operator="equal">
      <formula>"XB"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19" priority="541" operator="equal">
      <formula>"DP"</formula>
    </cfRule>
    <cfRule type="cellIs" dxfId="618" priority="542" operator="equal">
      <formula>"DS"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17" priority="132" operator="equal">
      <formula>"BK"</formula>
    </cfRule>
  </conditionalFormatting>
  <conditionalFormatting sqref="B2:U2 B17:J17 B4:C4 B6:F6 J4 M6:T6 B3:N3 M4:M5 Q3 T4:AO4 T5:U5 B7:N7 X5 AA5:AO7 AB8:AO13 B10:E10 X10 B11:N11 X12 X11:Y11 T7 T9:X9 T8:Y8 Q7 B8:C8 M10:U10 M8:M9 I8:J8 I9:I10 B12:C12 H12:K12 B13:B16 H13:J14 B21:G21 B18:C18 B19:B20 B28:AO41 B22:C22 B23:B24 F22:R22 F24:G24 B25:F27 K24:K27 F23:L23 Q24:AO24 Q26:R27 Q25:S25 V26:V27 Q23:R23 Z21:AO23 H16:J16 H15:K15 F20:G20 AC15:AO19 N14 T13:X13 F18:L18 R20:AO20 U15:X15 R17 R14 Q11 T11:T12 U14:AO14 U16:W19 O18 V21:W21 V22:V23 F19:H19 K19:K20 K21:S21 V25:W25 Z25:AO27 E8:F8 B9 E9 E4:G4 B5 E5:F5 T3 W2:AO3">
    <cfRule type="cellIs" dxfId="616" priority="131" operator="equal">
      <formula>"AQ"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zoomScale="55" zoomScaleNormal="55" workbookViewId="0">
      <selection activeCell="AJ33" sqref="AJ33"/>
    </sheetView>
  </sheetViews>
  <sheetFormatPr defaultRowHeight="21" x14ac:dyDescent="0.35"/>
  <cols>
    <col min="2" max="41" width="4" customWidth="1"/>
    <col min="42" max="44" width="7" customWidth="1"/>
    <col min="45" max="45" width="44.7109375" style="2" customWidth="1"/>
    <col min="46" max="46" width="7.7109375" style="2" bestFit="1" customWidth="1"/>
    <col min="47" max="47" width="12.140625" bestFit="1" customWidth="1"/>
    <col min="49" max="49" width="10.28515625" bestFit="1" customWidth="1"/>
    <col min="50" max="50" width="10" bestFit="1" customWidth="1"/>
    <col min="52" max="52" width="13.28515625" customWidth="1"/>
    <col min="53" max="53" width="10.85546875" bestFit="1" customWidth="1"/>
  </cols>
  <sheetData>
    <row r="1" spans="1:55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R1" t="s">
        <v>45</v>
      </c>
      <c r="AS1" s="2" t="s">
        <v>49</v>
      </c>
      <c r="AT1" s="2" t="s">
        <v>50</v>
      </c>
      <c r="AU1" t="s">
        <v>51</v>
      </c>
      <c r="AV1" t="s">
        <v>4</v>
      </c>
      <c r="AW1" t="s">
        <v>5</v>
      </c>
      <c r="AX1" t="s">
        <v>28</v>
      </c>
      <c r="AZ1" s="44" t="s">
        <v>89</v>
      </c>
      <c r="BA1" s="44"/>
      <c r="BB1" s="45">
        <v>6</v>
      </c>
      <c r="BC1" s="45"/>
    </row>
    <row r="2" spans="1:55" ht="18" customHeight="1" x14ac:dyDescent="0.35">
      <c r="A2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4" t="s">
        <v>34</v>
      </c>
      <c r="AH2" s="36"/>
      <c r="AI2" s="19"/>
      <c r="AJ2" s="19"/>
      <c r="AK2" s="19"/>
      <c r="AL2" s="19"/>
      <c r="AM2" s="19"/>
      <c r="AN2" s="19"/>
      <c r="AO2" s="19"/>
      <c r="AR2" t="s">
        <v>46</v>
      </c>
      <c r="AS2" s="5" t="s">
        <v>0</v>
      </c>
      <c r="AT2" s="5" t="s">
        <v>31</v>
      </c>
      <c r="AU2" s="1">
        <v>1</v>
      </c>
      <c r="AV2" s="1">
        <v>4</v>
      </c>
      <c r="AW2" s="1">
        <f>AV2</f>
        <v>4</v>
      </c>
      <c r="AX2" s="1">
        <f>AV2*AW2*AU2</f>
        <v>16</v>
      </c>
      <c r="AY2" t="str">
        <f t="shared" ref="AY2:AY20" si="0">IF(COUNTIF($B$2:$AO$41,AT2)=AU2,"Y","")</f>
        <v>Y</v>
      </c>
      <c r="AZ2" s="44"/>
      <c r="BA2" s="44"/>
      <c r="BB2" s="45"/>
      <c r="BC2" s="45"/>
    </row>
    <row r="3" spans="1:55" ht="18" customHeight="1" x14ac:dyDescent="0.35">
      <c r="A3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34" t="s">
        <v>35</v>
      </c>
      <c r="AA3" s="35"/>
      <c r="AB3" s="35"/>
      <c r="AC3" s="35"/>
      <c r="AD3" s="36"/>
      <c r="AE3" s="19"/>
      <c r="AF3" s="19"/>
      <c r="AG3" s="40"/>
      <c r="AH3" s="42"/>
      <c r="AI3" s="19"/>
      <c r="AJ3" s="19"/>
      <c r="AK3" s="19"/>
      <c r="AL3" s="19"/>
      <c r="AM3" s="19"/>
      <c r="AN3" s="19"/>
      <c r="AO3" s="19"/>
      <c r="AR3" t="s">
        <v>46</v>
      </c>
      <c r="AS3" s="9" t="s">
        <v>1</v>
      </c>
      <c r="AT3" s="14" t="s">
        <v>32</v>
      </c>
      <c r="AU3" s="1">
        <f>VLOOKUP($BB$1,data!$A:$AB,MATCH(AS3,data!$A$1:$AB$1,0),FALSE)</f>
        <v>2</v>
      </c>
      <c r="AV3" s="1">
        <v>3</v>
      </c>
      <c r="AW3" s="1">
        <f t="shared" ref="AW3:AW36" si="1">AV3</f>
        <v>3</v>
      </c>
      <c r="AX3" s="1">
        <f t="shared" ref="AX3:AX28" si="2">AV3*AW3*AU3</f>
        <v>18</v>
      </c>
      <c r="AY3" t="str">
        <f t="shared" si="0"/>
        <v>Y</v>
      </c>
      <c r="AZ3" s="44"/>
      <c r="BA3" s="44"/>
      <c r="BB3" s="45"/>
      <c r="BC3" s="45"/>
    </row>
    <row r="4" spans="1:55" ht="18" customHeight="1" x14ac:dyDescent="0.35">
      <c r="A4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37"/>
      <c r="AA4" s="38"/>
      <c r="AB4" s="38"/>
      <c r="AC4" s="38"/>
      <c r="AD4" s="3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R4" t="s">
        <v>46</v>
      </c>
      <c r="AS4" s="9" t="s">
        <v>2</v>
      </c>
      <c r="AT4" s="14" t="s">
        <v>33</v>
      </c>
      <c r="AU4" s="1">
        <f>VLOOKUP($BB$1,data!$A:$AB,MATCH(AS4,data!$A$1:$AB$1,0),FALSE)</f>
        <v>3</v>
      </c>
      <c r="AV4" s="1">
        <v>3</v>
      </c>
      <c r="AW4" s="1">
        <f t="shared" si="1"/>
        <v>3</v>
      </c>
      <c r="AX4" s="1">
        <f t="shared" si="2"/>
        <v>27</v>
      </c>
      <c r="AY4" t="str">
        <f t="shared" si="0"/>
        <v>Y</v>
      </c>
    </row>
    <row r="5" spans="1:55" ht="18" customHeight="1" x14ac:dyDescent="0.35">
      <c r="A5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7"/>
      <c r="AA5" s="38"/>
      <c r="AB5" s="38"/>
      <c r="AC5" s="38"/>
      <c r="AD5" s="3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R5" t="s">
        <v>46</v>
      </c>
      <c r="AS5" s="9" t="s">
        <v>90</v>
      </c>
      <c r="AT5" s="10" t="s">
        <v>12</v>
      </c>
      <c r="AU5" s="1">
        <f>VLOOKUP($BB$1,data!$A:$AB,MATCH(AS5,data!$A$1:$AB$1,0),FALSE)</f>
        <v>3</v>
      </c>
      <c r="AV5" s="1">
        <v>3</v>
      </c>
      <c r="AW5" s="1">
        <f t="shared" si="1"/>
        <v>3</v>
      </c>
      <c r="AX5" s="1">
        <f t="shared" si="2"/>
        <v>27</v>
      </c>
      <c r="AY5" t="str">
        <f t="shared" si="0"/>
        <v>Y</v>
      </c>
    </row>
    <row r="6" spans="1:55" ht="18" customHeight="1" x14ac:dyDescent="0.35">
      <c r="A6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34" t="s">
        <v>36</v>
      </c>
      <c r="W6" s="35"/>
      <c r="X6" s="36"/>
      <c r="Y6" s="19"/>
      <c r="Z6" s="37"/>
      <c r="AA6" s="38"/>
      <c r="AB6" s="38"/>
      <c r="AC6" s="38"/>
      <c r="AD6" s="39"/>
      <c r="AE6" s="19"/>
      <c r="AF6" s="19"/>
      <c r="AG6" s="19"/>
      <c r="AH6" s="34" t="s">
        <v>36</v>
      </c>
      <c r="AI6" s="35"/>
      <c r="AJ6" s="36"/>
      <c r="AK6" s="19"/>
      <c r="AL6" s="19"/>
      <c r="AM6" s="19"/>
      <c r="AN6" s="19"/>
      <c r="AO6" s="19"/>
      <c r="AR6" t="s">
        <v>46</v>
      </c>
      <c r="AS6" s="9" t="s">
        <v>3</v>
      </c>
      <c r="AT6" s="10" t="s">
        <v>11</v>
      </c>
      <c r="AU6" s="1">
        <f>VLOOKUP($BB$1,data!$A:$AB,MATCH(AS6,data!$A$1:$AB$1,0),FALSE)</f>
        <v>2</v>
      </c>
      <c r="AV6" s="1">
        <v>3</v>
      </c>
      <c r="AW6" s="1">
        <f t="shared" si="1"/>
        <v>3</v>
      </c>
      <c r="AX6" s="1">
        <f t="shared" si="2"/>
        <v>18</v>
      </c>
      <c r="AY6" t="str">
        <f t="shared" si="0"/>
        <v>Y</v>
      </c>
    </row>
    <row r="7" spans="1:55" ht="18" customHeight="1" x14ac:dyDescent="0.35">
      <c r="A7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37"/>
      <c r="W7" s="38"/>
      <c r="X7" s="39"/>
      <c r="Y7" s="19"/>
      <c r="Z7" s="40"/>
      <c r="AA7" s="41"/>
      <c r="AB7" s="41"/>
      <c r="AC7" s="41"/>
      <c r="AD7" s="42"/>
      <c r="AE7" s="19"/>
      <c r="AF7" s="19"/>
      <c r="AG7" s="19"/>
      <c r="AH7" s="37"/>
      <c r="AI7" s="38"/>
      <c r="AJ7" s="39"/>
      <c r="AK7" s="19"/>
      <c r="AL7" s="34" t="s">
        <v>34</v>
      </c>
      <c r="AM7" s="36"/>
      <c r="AN7" s="19"/>
      <c r="AO7" s="19"/>
      <c r="AR7" t="s">
        <v>46</v>
      </c>
      <c r="AS7" s="9" t="s">
        <v>91</v>
      </c>
      <c r="AT7" s="10" t="s">
        <v>13</v>
      </c>
      <c r="AU7" s="1">
        <f>VLOOKUP($BB$1,data!$A:$AB,MATCH(AS7,data!$A$1:$AB$1,0),FALSE)</f>
        <v>1</v>
      </c>
      <c r="AV7" s="1">
        <v>3</v>
      </c>
      <c r="AW7" s="1">
        <f t="shared" si="1"/>
        <v>3</v>
      </c>
      <c r="AX7" s="1">
        <f t="shared" si="2"/>
        <v>9</v>
      </c>
      <c r="AY7" t="str">
        <f t="shared" si="0"/>
        <v>Y</v>
      </c>
    </row>
    <row r="8" spans="1:55" ht="18" customHeight="1" x14ac:dyDescent="0.35">
      <c r="A8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4" t="s">
        <v>36</v>
      </c>
      <c r="S8" s="35"/>
      <c r="T8" s="36"/>
      <c r="U8" s="19"/>
      <c r="V8" s="40"/>
      <c r="W8" s="41"/>
      <c r="X8" s="42"/>
      <c r="Y8" s="19" t="s">
        <v>4</v>
      </c>
      <c r="Z8" s="19"/>
      <c r="AA8" s="19"/>
      <c r="AB8" s="19"/>
      <c r="AC8" s="19"/>
      <c r="AD8" s="19"/>
      <c r="AE8" s="19"/>
      <c r="AF8" s="19" t="s">
        <v>4</v>
      </c>
      <c r="AG8" s="19"/>
      <c r="AH8" s="40"/>
      <c r="AI8" s="41"/>
      <c r="AJ8" s="42"/>
      <c r="AK8" s="19"/>
      <c r="AL8" s="40"/>
      <c r="AM8" s="42"/>
      <c r="AN8" s="19"/>
      <c r="AO8" s="19"/>
      <c r="AR8" t="s">
        <v>46</v>
      </c>
      <c r="AS8" s="9" t="s">
        <v>61</v>
      </c>
      <c r="AT8" s="10" t="s">
        <v>101</v>
      </c>
      <c r="AU8" s="1">
        <f>VLOOKUP($BB$1,data!$A:$AB,MATCH(AS8,data!$A$1:$AB$1,0),FALSE)</f>
        <v>0</v>
      </c>
      <c r="AV8" s="1">
        <v>3</v>
      </c>
      <c r="AW8" s="1">
        <v>1</v>
      </c>
      <c r="AX8" s="1">
        <f t="shared" si="2"/>
        <v>0</v>
      </c>
      <c r="AY8" t="str">
        <f t="shared" si="0"/>
        <v>Y</v>
      </c>
    </row>
    <row r="9" spans="1:55" ht="18" customHeight="1" x14ac:dyDescent="0.35">
      <c r="A9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7"/>
      <c r="S9" s="38"/>
      <c r="T9" s="39"/>
      <c r="U9" s="19"/>
      <c r="V9" s="19"/>
      <c r="W9" s="19"/>
      <c r="X9" s="19"/>
      <c r="Y9" s="19" t="s">
        <v>4</v>
      </c>
      <c r="Z9" s="19" t="s">
        <v>4</v>
      </c>
      <c r="AA9" s="19" t="s">
        <v>4</v>
      </c>
      <c r="AB9" s="19" t="s">
        <v>4</v>
      </c>
      <c r="AC9" s="19" t="s">
        <v>4</v>
      </c>
      <c r="AD9" s="19" t="s">
        <v>4</v>
      </c>
      <c r="AE9" s="19" t="s">
        <v>4</v>
      </c>
      <c r="AF9" s="19" t="s">
        <v>4</v>
      </c>
      <c r="AG9" s="19"/>
      <c r="AH9" s="19"/>
      <c r="AI9" s="19"/>
      <c r="AJ9" s="19"/>
      <c r="AK9" s="19"/>
      <c r="AL9" s="19"/>
      <c r="AM9" s="19"/>
      <c r="AN9" s="19"/>
      <c r="AO9" s="19"/>
      <c r="AR9" t="s">
        <v>46</v>
      </c>
      <c r="AS9" s="9" t="s">
        <v>115</v>
      </c>
      <c r="AT9" s="10" t="s">
        <v>114</v>
      </c>
      <c r="AU9" s="1">
        <f>VLOOKUP($BB$1,data!$A:$AB,MATCH(AS9,data!$A$1:$AB$1,0),FALSE)</f>
        <v>0</v>
      </c>
      <c r="AV9" s="1">
        <v>3</v>
      </c>
      <c r="AW9" s="1">
        <v>3</v>
      </c>
      <c r="AX9" s="1">
        <f t="shared" si="2"/>
        <v>0</v>
      </c>
      <c r="AY9" t="str">
        <f t="shared" si="0"/>
        <v>Y</v>
      </c>
    </row>
    <row r="10" spans="1:55" ht="18" customHeight="1" x14ac:dyDescent="0.35">
      <c r="A10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0"/>
      <c r="S10" s="41"/>
      <c r="T10" s="42"/>
      <c r="U10" s="19"/>
      <c r="V10" s="34" t="s">
        <v>14</v>
      </c>
      <c r="W10" s="35"/>
      <c r="X10" s="36"/>
      <c r="Y10" s="19" t="s">
        <v>4</v>
      </c>
      <c r="Z10" s="34" t="s">
        <v>13</v>
      </c>
      <c r="AA10" s="35"/>
      <c r="AB10" s="36"/>
      <c r="AC10" s="34" t="s">
        <v>22</v>
      </c>
      <c r="AD10" s="35"/>
      <c r="AE10" s="36"/>
      <c r="AF10" s="19" t="s">
        <v>4</v>
      </c>
      <c r="AG10" s="34" t="s">
        <v>14</v>
      </c>
      <c r="AH10" s="35"/>
      <c r="AI10" s="36"/>
      <c r="AJ10" s="19"/>
      <c r="AK10" s="34" t="s">
        <v>14</v>
      </c>
      <c r="AL10" s="35"/>
      <c r="AM10" s="36"/>
      <c r="AN10" s="19"/>
      <c r="AO10" s="19"/>
      <c r="AR10" t="s">
        <v>46</v>
      </c>
      <c r="AS10" s="8" t="s">
        <v>92</v>
      </c>
      <c r="AT10" s="8" t="s">
        <v>35</v>
      </c>
      <c r="AU10" s="1">
        <f>VLOOKUP($BB$1,data!$A:$AB,MATCH(AS10,data!$A$1:$AB$1,0),FALSE)</f>
        <v>3</v>
      </c>
      <c r="AV10" s="1">
        <v>5</v>
      </c>
      <c r="AW10" s="1">
        <f t="shared" si="1"/>
        <v>5</v>
      </c>
      <c r="AX10" s="1">
        <f t="shared" si="2"/>
        <v>75</v>
      </c>
      <c r="AY10" t="str">
        <f t="shared" si="0"/>
        <v>Y</v>
      </c>
    </row>
    <row r="11" spans="1:55" ht="18" customHeight="1" x14ac:dyDescent="0.35">
      <c r="A11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37"/>
      <c r="W11" s="38"/>
      <c r="X11" s="39"/>
      <c r="Y11" s="19" t="s">
        <v>4</v>
      </c>
      <c r="Z11" s="37"/>
      <c r="AA11" s="38"/>
      <c r="AB11" s="39"/>
      <c r="AC11" s="37"/>
      <c r="AD11" s="38"/>
      <c r="AE11" s="39"/>
      <c r="AF11" s="19" t="s">
        <v>4</v>
      </c>
      <c r="AG11" s="37"/>
      <c r="AH11" s="38"/>
      <c r="AI11" s="39"/>
      <c r="AJ11" s="19"/>
      <c r="AK11" s="37"/>
      <c r="AL11" s="38"/>
      <c r="AM11" s="39"/>
      <c r="AN11" s="19"/>
      <c r="AO11" s="19"/>
      <c r="AR11" t="s">
        <v>46</v>
      </c>
      <c r="AS11" s="8" t="s">
        <v>93</v>
      </c>
      <c r="AT11" s="8" t="s">
        <v>36</v>
      </c>
      <c r="AU11" s="1">
        <f>VLOOKUP($BB$1,data!$A:$AB,MATCH(AS11,data!$A$1:$AB$1,0),FALSE)</f>
        <v>3</v>
      </c>
      <c r="AV11" s="1">
        <v>3</v>
      </c>
      <c r="AW11" s="1">
        <f t="shared" si="1"/>
        <v>3</v>
      </c>
      <c r="AX11" s="1">
        <f t="shared" si="2"/>
        <v>27</v>
      </c>
      <c r="AY11" t="str">
        <f t="shared" si="0"/>
        <v>Y</v>
      </c>
    </row>
    <row r="12" spans="1:55" ht="18" customHeight="1" x14ac:dyDescent="0.35">
      <c r="A12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4" t="s">
        <v>14</v>
      </c>
      <c r="R12" s="35"/>
      <c r="S12" s="36"/>
      <c r="T12" s="19"/>
      <c r="U12" s="19"/>
      <c r="V12" s="40"/>
      <c r="W12" s="41"/>
      <c r="X12" s="42"/>
      <c r="Y12" s="19" t="s">
        <v>4</v>
      </c>
      <c r="Z12" s="40"/>
      <c r="AA12" s="41"/>
      <c r="AB12" s="42"/>
      <c r="AC12" s="40"/>
      <c r="AD12" s="41"/>
      <c r="AE12" s="42"/>
      <c r="AF12" s="19" t="s">
        <v>4</v>
      </c>
      <c r="AG12" s="40"/>
      <c r="AH12" s="41"/>
      <c r="AI12" s="42"/>
      <c r="AJ12" s="19"/>
      <c r="AK12" s="40"/>
      <c r="AL12" s="41"/>
      <c r="AM12" s="42"/>
      <c r="AN12" s="19"/>
      <c r="AO12" s="19"/>
      <c r="AR12" t="s">
        <v>46</v>
      </c>
      <c r="AS12" s="8" t="s">
        <v>10</v>
      </c>
      <c r="AT12" s="8" t="s">
        <v>18</v>
      </c>
      <c r="AU12" s="1">
        <f>VLOOKUP($BB$1,data!$A:$AB,MATCH(AS12,data!$A$1:$AB$1,0),FALSE)</f>
        <v>1</v>
      </c>
      <c r="AV12" s="1">
        <v>4</v>
      </c>
      <c r="AW12" s="1">
        <f t="shared" si="1"/>
        <v>4</v>
      </c>
      <c r="AX12" s="1">
        <f t="shared" si="2"/>
        <v>16</v>
      </c>
      <c r="AY12" t="str">
        <f t="shared" si="0"/>
        <v>Y</v>
      </c>
    </row>
    <row r="13" spans="1:55" ht="18" customHeight="1" x14ac:dyDescent="0.35">
      <c r="A13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7"/>
      <c r="R13" s="38"/>
      <c r="S13" s="39"/>
      <c r="T13" s="19"/>
      <c r="U13" s="19" t="s">
        <v>4</v>
      </c>
      <c r="V13" s="19" t="s">
        <v>4</v>
      </c>
      <c r="W13" s="19" t="s">
        <v>4</v>
      </c>
      <c r="X13" s="19" t="s">
        <v>4</v>
      </c>
      <c r="Y13" s="19" t="s">
        <v>4</v>
      </c>
      <c r="Z13" s="19" t="s">
        <v>4</v>
      </c>
      <c r="AA13" s="19" t="s">
        <v>4</v>
      </c>
      <c r="AB13" s="19" t="s">
        <v>4</v>
      </c>
      <c r="AC13" s="19" t="s">
        <v>4</v>
      </c>
      <c r="AD13" s="19" t="s">
        <v>4</v>
      </c>
      <c r="AE13" s="19" t="s">
        <v>4</v>
      </c>
      <c r="AF13" s="19" t="s">
        <v>4</v>
      </c>
      <c r="AG13" s="19" t="s">
        <v>4</v>
      </c>
      <c r="AH13" s="19" t="s">
        <v>4</v>
      </c>
      <c r="AI13" s="19" t="s">
        <v>4</v>
      </c>
      <c r="AJ13" s="19" t="s">
        <v>4</v>
      </c>
      <c r="AK13" s="19"/>
      <c r="AL13" s="19"/>
      <c r="AM13" s="19"/>
      <c r="AN13" s="19"/>
      <c r="AO13" s="19"/>
      <c r="AR13" t="s">
        <v>46</v>
      </c>
      <c r="AS13" s="8" t="s">
        <v>94</v>
      </c>
      <c r="AT13" s="8" t="s">
        <v>42</v>
      </c>
      <c r="AU13" s="1">
        <f>VLOOKUP($BB$1,data!$A:$AB,MATCH(AS13,data!$A$1:$AB$1,0),FALSE)</f>
        <v>1</v>
      </c>
      <c r="AV13" s="1">
        <v>3</v>
      </c>
      <c r="AW13" s="1">
        <f t="shared" si="1"/>
        <v>3</v>
      </c>
      <c r="AX13" s="1">
        <f t="shared" si="2"/>
        <v>9</v>
      </c>
      <c r="AY13" t="str">
        <f t="shared" si="0"/>
        <v>Y</v>
      </c>
      <c r="AZ13" s="1"/>
    </row>
    <row r="14" spans="1:55" ht="18" customHeight="1" x14ac:dyDescent="0.35">
      <c r="A14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0"/>
      <c r="R14" s="41"/>
      <c r="S14" s="42"/>
      <c r="T14" s="19" t="s">
        <v>19</v>
      </c>
      <c r="U14" s="19" t="s">
        <v>4</v>
      </c>
      <c r="V14" s="34" t="s">
        <v>11</v>
      </c>
      <c r="W14" s="35"/>
      <c r="X14" s="36"/>
      <c r="Y14" s="19" t="s">
        <v>4</v>
      </c>
      <c r="Z14" s="34" t="s">
        <v>16</v>
      </c>
      <c r="AA14" s="35"/>
      <c r="AB14" s="36"/>
      <c r="AC14" s="34" t="s">
        <v>17</v>
      </c>
      <c r="AD14" s="35"/>
      <c r="AE14" s="36"/>
      <c r="AF14" s="19" t="s">
        <v>4</v>
      </c>
      <c r="AG14" s="34" t="s">
        <v>11</v>
      </c>
      <c r="AH14" s="35"/>
      <c r="AI14" s="36"/>
      <c r="AJ14" s="19" t="s">
        <v>4</v>
      </c>
      <c r="AK14" s="19"/>
      <c r="AL14" s="34" t="s">
        <v>14</v>
      </c>
      <c r="AM14" s="35"/>
      <c r="AN14" s="36"/>
      <c r="AO14" s="19"/>
      <c r="AR14" t="s">
        <v>48</v>
      </c>
      <c r="AS14" s="6" t="s">
        <v>95</v>
      </c>
      <c r="AT14" s="6" t="s">
        <v>4</v>
      </c>
      <c r="AU14" s="1">
        <f>VLOOKUP($BB$1,data!$A:$AB,MATCH(AS14,data!$A$1:$AB$1,0),FALSE)</f>
        <v>125</v>
      </c>
      <c r="AV14" s="1">
        <v>1</v>
      </c>
      <c r="AW14" s="1">
        <f t="shared" si="1"/>
        <v>1</v>
      </c>
      <c r="AX14" s="1">
        <f t="shared" si="2"/>
        <v>125</v>
      </c>
      <c r="AY14" t="str">
        <f t="shared" si="0"/>
        <v>Y</v>
      </c>
      <c r="AZ14" s="1">
        <f>COUNTIF($B$2:$AO$41,"w")</f>
        <v>125</v>
      </c>
    </row>
    <row r="15" spans="1:55" ht="18" customHeight="1" x14ac:dyDescent="0.35">
      <c r="A15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19</v>
      </c>
      <c r="T15" s="19"/>
      <c r="U15" s="19" t="s">
        <v>4</v>
      </c>
      <c r="V15" s="37"/>
      <c r="W15" s="38"/>
      <c r="X15" s="39"/>
      <c r="Y15" s="19" t="s">
        <v>4</v>
      </c>
      <c r="Z15" s="37"/>
      <c r="AA15" s="38"/>
      <c r="AB15" s="39"/>
      <c r="AC15" s="37"/>
      <c r="AD15" s="38"/>
      <c r="AE15" s="39"/>
      <c r="AF15" s="19" t="s">
        <v>4</v>
      </c>
      <c r="AG15" s="37"/>
      <c r="AH15" s="38"/>
      <c r="AI15" s="39"/>
      <c r="AJ15" s="19" t="s">
        <v>4</v>
      </c>
      <c r="AK15" s="19" t="s">
        <v>19</v>
      </c>
      <c r="AL15" s="37"/>
      <c r="AM15" s="38"/>
      <c r="AN15" s="39"/>
      <c r="AO15" s="19"/>
      <c r="AR15" t="s">
        <v>46</v>
      </c>
      <c r="AS15" s="4" t="s">
        <v>98</v>
      </c>
      <c r="AT15" s="4" t="s">
        <v>14</v>
      </c>
      <c r="AU15" s="1">
        <f>VLOOKUP($BB$1,data!$A:$AB,MATCH(AS15,data!$A$1:$AB$1,0),FALSE)</f>
        <v>6</v>
      </c>
      <c r="AV15" s="1">
        <v>3</v>
      </c>
      <c r="AW15" s="1">
        <f t="shared" si="1"/>
        <v>3</v>
      </c>
      <c r="AX15" s="1">
        <f t="shared" si="2"/>
        <v>54</v>
      </c>
      <c r="AY15" t="str">
        <f t="shared" si="0"/>
        <v>Y</v>
      </c>
    </row>
    <row r="16" spans="1:55" ht="18" customHeight="1" x14ac:dyDescent="0.35">
      <c r="A16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4" t="s">
        <v>14</v>
      </c>
      <c r="Q16" s="35"/>
      <c r="R16" s="36"/>
      <c r="S16" s="19"/>
      <c r="T16" s="19"/>
      <c r="U16" s="19" t="s">
        <v>4</v>
      </c>
      <c r="V16" s="40"/>
      <c r="W16" s="41"/>
      <c r="X16" s="42"/>
      <c r="Y16" s="19" t="s">
        <v>4</v>
      </c>
      <c r="Z16" s="40"/>
      <c r="AA16" s="41"/>
      <c r="AB16" s="42"/>
      <c r="AC16" s="40"/>
      <c r="AD16" s="41"/>
      <c r="AE16" s="42"/>
      <c r="AF16" s="19" t="s">
        <v>4</v>
      </c>
      <c r="AG16" s="40"/>
      <c r="AH16" s="41"/>
      <c r="AI16" s="42"/>
      <c r="AJ16" s="19" t="s">
        <v>4</v>
      </c>
      <c r="AK16" s="19" t="s">
        <v>19</v>
      </c>
      <c r="AL16" s="40"/>
      <c r="AM16" s="41"/>
      <c r="AN16" s="42"/>
      <c r="AO16" s="19"/>
      <c r="AR16" t="s">
        <v>46</v>
      </c>
      <c r="AS16" s="23" t="s">
        <v>6</v>
      </c>
      <c r="AT16" s="23" t="s">
        <v>16</v>
      </c>
      <c r="AU16" s="1">
        <f>VLOOKUP($BB$1,data!$A:$AB,MATCH(AS16,data!$A$1:$AB$1,0),FALSE)</f>
        <v>2</v>
      </c>
      <c r="AV16" s="1">
        <v>3</v>
      </c>
      <c r="AW16" s="1">
        <f t="shared" si="1"/>
        <v>3</v>
      </c>
      <c r="AX16" s="1">
        <f t="shared" si="2"/>
        <v>18</v>
      </c>
      <c r="AY16" t="str">
        <f t="shared" si="0"/>
        <v>Y</v>
      </c>
    </row>
    <row r="17" spans="1:53" ht="18" customHeight="1" x14ac:dyDescent="0.35">
      <c r="A17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7"/>
      <c r="Q17" s="38"/>
      <c r="R17" s="39"/>
      <c r="S17" s="19" t="s">
        <v>4</v>
      </c>
      <c r="T17" s="19" t="s">
        <v>4</v>
      </c>
      <c r="U17" s="19" t="s">
        <v>4</v>
      </c>
      <c r="V17" s="19" t="s">
        <v>37</v>
      </c>
      <c r="W17" s="19" t="s">
        <v>4</v>
      </c>
      <c r="X17" s="19" t="s">
        <v>4</v>
      </c>
      <c r="Y17" s="19" t="s">
        <v>4</v>
      </c>
      <c r="Z17" s="19"/>
      <c r="AA17" s="34" t="s">
        <v>31</v>
      </c>
      <c r="AB17" s="35"/>
      <c r="AC17" s="35"/>
      <c r="AD17" s="36"/>
      <c r="AE17" s="19"/>
      <c r="AF17" s="19" t="s">
        <v>4</v>
      </c>
      <c r="AG17" s="19" t="s">
        <v>4</v>
      </c>
      <c r="AH17" s="19" t="s">
        <v>4</v>
      </c>
      <c r="AI17" s="19" t="s">
        <v>37</v>
      </c>
      <c r="AJ17" s="19" t="s">
        <v>4</v>
      </c>
      <c r="AK17" s="19" t="s">
        <v>4</v>
      </c>
      <c r="AL17" s="19" t="s">
        <v>4</v>
      </c>
      <c r="AM17" s="19" t="s">
        <v>4</v>
      </c>
      <c r="AN17" s="19"/>
      <c r="AO17" s="19"/>
      <c r="AR17" t="s">
        <v>46</v>
      </c>
      <c r="AS17" s="3" t="s">
        <v>7</v>
      </c>
      <c r="AT17" s="3" t="s">
        <v>15</v>
      </c>
      <c r="AU17" s="1">
        <f>VLOOKUP($BB$1,data!$A:$AB,MATCH(AS17,data!$A$1:$AB$1,0),FALSE)</f>
        <v>6</v>
      </c>
      <c r="AV17" s="1">
        <v>3</v>
      </c>
      <c r="AW17" s="1">
        <f t="shared" si="1"/>
        <v>3</v>
      </c>
      <c r="AX17" s="1">
        <f t="shared" si="2"/>
        <v>54</v>
      </c>
      <c r="AY17" t="str">
        <f t="shared" si="0"/>
        <v>Y</v>
      </c>
    </row>
    <row r="18" spans="1:53" ht="18" customHeight="1" x14ac:dyDescent="0.35">
      <c r="A18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0"/>
      <c r="Q18" s="41"/>
      <c r="R18" s="42"/>
      <c r="S18" s="19" t="s">
        <v>4</v>
      </c>
      <c r="T18" s="34" t="s">
        <v>12</v>
      </c>
      <c r="U18" s="35"/>
      <c r="V18" s="36"/>
      <c r="W18" s="19" t="s">
        <v>4</v>
      </c>
      <c r="X18" s="34" t="s">
        <v>32</v>
      </c>
      <c r="Y18" s="35"/>
      <c r="Z18" s="36"/>
      <c r="AA18" s="37"/>
      <c r="AB18" s="38"/>
      <c r="AC18" s="38"/>
      <c r="AD18" s="39"/>
      <c r="AE18" s="34" t="s">
        <v>32</v>
      </c>
      <c r="AF18" s="35"/>
      <c r="AG18" s="36"/>
      <c r="AH18" s="19" t="s">
        <v>4</v>
      </c>
      <c r="AI18" s="34" t="s">
        <v>12</v>
      </c>
      <c r="AJ18" s="35"/>
      <c r="AK18" s="36"/>
      <c r="AL18" s="19" t="s">
        <v>4</v>
      </c>
      <c r="AM18" s="34" t="s">
        <v>15</v>
      </c>
      <c r="AN18" s="35"/>
      <c r="AO18" s="36"/>
      <c r="AR18" t="s">
        <v>46</v>
      </c>
      <c r="AS18" s="24" t="s">
        <v>8</v>
      </c>
      <c r="AT18" s="24" t="s">
        <v>17</v>
      </c>
      <c r="AU18" s="1">
        <f>VLOOKUP($BB$1,data!$A:$AB,MATCH(AS18,data!$A$1:$AB$1,0),FALSE)</f>
        <v>2</v>
      </c>
      <c r="AV18" s="1">
        <v>3</v>
      </c>
      <c r="AW18" s="1">
        <f t="shared" si="1"/>
        <v>3</v>
      </c>
      <c r="AX18" s="1">
        <f t="shared" si="2"/>
        <v>18</v>
      </c>
      <c r="AY18" t="str">
        <f t="shared" si="0"/>
        <v>Y</v>
      </c>
    </row>
    <row r="19" spans="1:53" ht="18" customHeight="1" x14ac:dyDescent="0.35">
      <c r="A19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 t="s">
        <v>4</v>
      </c>
      <c r="S19" s="19" t="s">
        <v>4</v>
      </c>
      <c r="T19" s="37"/>
      <c r="U19" s="38"/>
      <c r="V19" s="39"/>
      <c r="W19" s="19" t="s">
        <v>4</v>
      </c>
      <c r="X19" s="37"/>
      <c r="Y19" s="38"/>
      <c r="Z19" s="39"/>
      <c r="AA19" s="37"/>
      <c r="AB19" s="38"/>
      <c r="AC19" s="38"/>
      <c r="AD19" s="39"/>
      <c r="AE19" s="37"/>
      <c r="AF19" s="38"/>
      <c r="AG19" s="39"/>
      <c r="AH19" s="19" t="s">
        <v>4</v>
      </c>
      <c r="AI19" s="37"/>
      <c r="AJ19" s="38"/>
      <c r="AK19" s="39"/>
      <c r="AL19" s="19" t="s">
        <v>4</v>
      </c>
      <c r="AM19" s="37"/>
      <c r="AN19" s="38"/>
      <c r="AO19" s="39"/>
      <c r="AR19" t="s">
        <v>46</v>
      </c>
      <c r="AS19" s="25" t="s">
        <v>116</v>
      </c>
      <c r="AT19" s="25" t="s">
        <v>117</v>
      </c>
      <c r="AU19" s="1">
        <f>VLOOKUP($BB$1,data!$A:$AB,MATCH(AS19,data!$A$1:$AB$1,0),FALSE)</f>
        <v>0</v>
      </c>
      <c r="AV19" s="1">
        <v>3</v>
      </c>
      <c r="AW19" s="1">
        <f t="shared" si="1"/>
        <v>3</v>
      </c>
      <c r="AX19" s="1">
        <f t="shared" si="2"/>
        <v>0</v>
      </c>
      <c r="AY19" t="str">
        <f t="shared" si="0"/>
        <v>Y</v>
      </c>
    </row>
    <row r="20" spans="1:53" ht="18" customHeight="1" x14ac:dyDescent="0.35">
      <c r="A20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4" t="s">
        <v>15</v>
      </c>
      <c r="Q20" s="35"/>
      <c r="R20" s="36"/>
      <c r="S20" s="19" t="s">
        <v>4</v>
      </c>
      <c r="T20" s="40"/>
      <c r="U20" s="41"/>
      <c r="V20" s="42"/>
      <c r="W20" s="19" t="s">
        <v>4</v>
      </c>
      <c r="X20" s="40"/>
      <c r="Y20" s="41"/>
      <c r="Z20" s="42"/>
      <c r="AA20" s="40"/>
      <c r="AB20" s="41"/>
      <c r="AC20" s="41"/>
      <c r="AD20" s="42"/>
      <c r="AE20" s="40"/>
      <c r="AF20" s="41"/>
      <c r="AG20" s="42"/>
      <c r="AH20" s="19" t="s">
        <v>4</v>
      </c>
      <c r="AI20" s="40"/>
      <c r="AJ20" s="41"/>
      <c r="AK20" s="42"/>
      <c r="AL20" s="19" t="s">
        <v>4</v>
      </c>
      <c r="AM20" s="40"/>
      <c r="AN20" s="41"/>
      <c r="AO20" s="42"/>
      <c r="AR20" t="s">
        <v>46</v>
      </c>
      <c r="AS20" s="26" t="s">
        <v>118</v>
      </c>
      <c r="AT20" s="26" t="s">
        <v>119</v>
      </c>
      <c r="AU20" s="1">
        <f>VLOOKUP($BB$1,data!$A:$AB,MATCH(AS20,data!$A$1:$AB$1,0),FALSE)</f>
        <v>0</v>
      </c>
      <c r="AV20" s="1">
        <v>3</v>
      </c>
      <c r="AW20" s="1">
        <f t="shared" si="1"/>
        <v>3</v>
      </c>
      <c r="AX20" s="1">
        <f t="shared" si="2"/>
        <v>0</v>
      </c>
      <c r="AY20" t="str">
        <f t="shared" si="0"/>
        <v>Y</v>
      </c>
    </row>
    <row r="21" spans="1:53" ht="18" customHeight="1" x14ac:dyDescent="0.35">
      <c r="A21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37"/>
      <c r="Q21" s="38"/>
      <c r="R21" s="39"/>
      <c r="S21" s="19" t="s">
        <v>4</v>
      </c>
      <c r="T21" s="19" t="s">
        <v>4</v>
      </c>
      <c r="U21" s="19" t="s">
        <v>4</v>
      </c>
      <c r="V21" s="19" t="s">
        <v>37</v>
      </c>
      <c r="W21" s="19" t="s">
        <v>4</v>
      </c>
      <c r="X21" s="19" t="s">
        <v>4</v>
      </c>
      <c r="Y21" s="19" t="s">
        <v>4</v>
      </c>
      <c r="Z21" s="34" t="s">
        <v>17</v>
      </c>
      <c r="AA21" s="35"/>
      <c r="AB21" s="36"/>
      <c r="AC21" s="34" t="s">
        <v>16</v>
      </c>
      <c r="AD21" s="35"/>
      <c r="AE21" s="36"/>
      <c r="AF21" s="19" t="s">
        <v>4</v>
      </c>
      <c r="AG21" s="19" t="s">
        <v>4</v>
      </c>
      <c r="AH21" s="19" t="s">
        <v>4</v>
      </c>
      <c r="AI21" s="19" t="s">
        <v>37</v>
      </c>
      <c r="AJ21" s="19" t="s">
        <v>4</v>
      </c>
      <c r="AK21" s="19" t="s">
        <v>4</v>
      </c>
      <c r="AL21" s="19" t="s">
        <v>4</v>
      </c>
      <c r="AM21" s="19" t="s">
        <v>4</v>
      </c>
      <c r="AN21" s="19"/>
      <c r="AO21" s="19"/>
      <c r="AR21" t="s">
        <v>46</v>
      </c>
      <c r="AS21" s="8" t="s">
        <v>9</v>
      </c>
      <c r="AT21" s="8" t="s">
        <v>34</v>
      </c>
      <c r="AU21" s="1">
        <v>3</v>
      </c>
      <c r="AV21" s="1">
        <v>2</v>
      </c>
      <c r="AW21" s="1">
        <f t="shared" si="1"/>
        <v>2</v>
      </c>
      <c r="AX21" s="1">
        <f t="shared" si="2"/>
        <v>12</v>
      </c>
      <c r="AY21" t="str">
        <f>IF(COUNTIF($B$2:$AO$41,AT21)=AU21,"Y","")</f>
        <v>Y</v>
      </c>
    </row>
    <row r="22" spans="1:53" ht="18" customHeight="1" x14ac:dyDescent="0.35">
      <c r="A22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0"/>
      <c r="Q22" s="41"/>
      <c r="R22" s="42"/>
      <c r="S22" s="19"/>
      <c r="T22" s="19"/>
      <c r="U22" s="19" t="s">
        <v>4</v>
      </c>
      <c r="V22" s="34" t="s">
        <v>12</v>
      </c>
      <c r="W22" s="35"/>
      <c r="X22" s="36"/>
      <c r="Y22" s="19" t="s">
        <v>4</v>
      </c>
      <c r="Z22" s="37"/>
      <c r="AA22" s="38"/>
      <c r="AB22" s="39"/>
      <c r="AC22" s="37"/>
      <c r="AD22" s="38"/>
      <c r="AE22" s="39"/>
      <c r="AF22" s="19" t="s">
        <v>4</v>
      </c>
      <c r="AG22" s="34" t="s">
        <v>33</v>
      </c>
      <c r="AH22" s="35"/>
      <c r="AI22" s="36"/>
      <c r="AJ22" s="19" t="s">
        <v>4</v>
      </c>
      <c r="AK22" s="34" t="s">
        <v>15</v>
      </c>
      <c r="AL22" s="35"/>
      <c r="AM22" s="36"/>
      <c r="AN22" s="19"/>
      <c r="AO22" s="19"/>
      <c r="AR22" t="s">
        <v>46</v>
      </c>
      <c r="AS22" s="7" t="s">
        <v>21</v>
      </c>
      <c r="AT22" s="7" t="s">
        <v>22</v>
      </c>
      <c r="AU22" s="1">
        <v>1</v>
      </c>
      <c r="AV22" s="1">
        <v>3</v>
      </c>
      <c r="AW22" s="1">
        <f t="shared" si="1"/>
        <v>3</v>
      </c>
      <c r="AX22" s="1">
        <f t="shared" si="2"/>
        <v>9</v>
      </c>
      <c r="AY22" t="str">
        <f>IF(COUNTIF($B$2:$AO$41,AT22)=AU22,"Y","")</f>
        <v>Y</v>
      </c>
      <c r="BA22">
        <v>106</v>
      </c>
    </row>
    <row r="23" spans="1:53" ht="18" customHeight="1" x14ac:dyDescent="0.35">
      <c r="A23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34" t="s">
        <v>15</v>
      </c>
      <c r="S23" s="35"/>
      <c r="T23" s="36"/>
      <c r="U23" s="19" t="s">
        <v>4</v>
      </c>
      <c r="V23" s="37"/>
      <c r="W23" s="38"/>
      <c r="X23" s="39"/>
      <c r="Y23" s="19" t="s">
        <v>4</v>
      </c>
      <c r="Z23" s="40"/>
      <c r="AA23" s="41"/>
      <c r="AB23" s="42"/>
      <c r="AC23" s="40"/>
      <c r="AD23" s="41"/>
      <c r="AE23" s="42"/>
      <c r="AF23" s="19" t="s">
        <v>4</v>
      </c>
      <c r="AG23" s="37"/>
      <c r="AH23" s="38"/>
      <c r="AI23" s="39"/>
      <c r="AJ23" s="19" t="s">
        <v>4</v>
      </c>
      <c r="AK23" s="37"/>
      <c r="AL23" s="38"/>
      <c r="AM23" s="39"/>
      <c r="AN23" s="19"/>
      <c r="AO23" s="19"/>
      <c r="AR23" t="s">
        <v>123</v>
      </c>
      <c r="AS23" s="31" t="s">
        <v>124</v>
      </c>
      <c r="AT23" s="31" t="s">
        <v>125</v>
      </c>
      <c r="AU23" s="1">
        <f>VLOOKUP($BB$1,data!$A:$AB,MATCH(AS23,data!$A$1:$AB$1,0),FALSE)</f>
        <v>0</v>
      </c>
      <c r="AV23" s="1">
        <v>3</v>
      </c>
      <c r="AW23" s="1">
        <f t="shared" si="1"/>
        <v>3</v>
      </c>
      <c r="AX23" s="1">
        <f t="shared" si="2"/>
        <v>0</v>
      </c>
      <c r="AY23" t="str">
        <f t="shared" ref="AY23" si="3">IF(COUNTIF($B$2:$AO$41,AT23)=AU23,"Y","")</f>
        <v>Y</v>
      </c>
      <c r="BA23">
        <v>75000</v>
      </c>
    </row>
    <row r="24" spans="1:53" ht="18" customHeight="1" x14ac:dyDescent="0.35">
      <c r="A24">
        <v>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37"/>
      <c r="S24" s="38"/>
      <c r="T24" s="39"/>
      <c r="U24" s="19" t="s">
        <v>4</v>
      </c>
      <c r="V24" s="40"/>
      <c r="W24" s="41"/>
      <c r="X24" s="42"/>
      <c r="Y24" s="19" t="s">
        <v>4</v>
      </c>
      <c r="Z24" s="19" t="s">
        <v>4</v>
      </c>
      <c r="AA24" s="19" t="s">
        <v>4</v>
      </c>
      <c r="AB24" s="19" t="s">
        <v>4</v>
      </c>
      <c r="AC24" s="19" t="s">
        <v>4</v>
      </c>
      <c r="AD24" s="19" t="s">
        <v>4</v>
      </c>
      <c r="AE24" s="19" t="s">
        <v>4</v>
      </c>
      <c r="AF24" s="19" t="s">
        <v>4</v>
      </c>
      <c r="AG24" s="40"/>
      <c r="AH24" s="41"/>
      <c r="AI24" s="42"/>
      <c r="AJ24" s="19" t="s">
        <v>4</v>
      </c>
      <c r="AK24" s="40"/>
      <c r="AL24" s="41"/>
      <c r="AM24" s="42"/>
      <c r="AN24" s="19"/>
      <c r="AO24" s="19"/>
      <c r="AR24" t="s">
        <v>123</v>
      </c>
      <c r="AS24" s="32" t="s">
        <v>126</v>
      </c>
      <c r="AT24" s="32" t="s">
        <v>127</v>
      </c>
      <c r="AU24" s="1">
        <f>VLOOKUP($BB$1,data!$A:$AB,MATCH(AS24,data!$A$1:$AB$1,0),FALSE)</f>
        <v>0</v>
      </c>
      <c r="AV24" s="1">
        <v>3</v>
      </c>
      <c r="AW24" s="1">
        <f t="shared" si="1"/>
        <v>3</v>
      </c>
      <c r="AX24" s="1">
        <f t="shared" si="2"/>
        <v>0</v>
      </c>
      <c r="AY24" t="str">
        <f>IF(COUNTIF($B$2:$AO$41,AT24)=AU24,"Y","")</f>
        <v>Y</v>
      </c>
      <c r="BA24">
        <f>BA23*BA22</f>
        <v>7950000</v>
      </c>
    </row>
    <row r="25" spans="1:53" ht="18" customHeight="1" x14ac:dyDescent="0.35">
      <c r="A25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40"/>
      <c r="S25" s="41"/>
      <c r="T25" s="42"/>
      <c r="U25" s="19" t="s">
        <v>4</v>
      </c>
      <c r="V25" s="19" t="s">
        <v>4</v>
      </c>
      <c r="W25" s="19" t="s">
        <v>4</v>
      </c>
      <c r="X25" s="19" t="s">
        <v>4</v>
      </c>
      <c r="Y25" s="19" t="s">
        <v>4</v>
      </c>
      <c r="Z25" s="34" t="s">
        <v>33</v>
      </c>
      <c r="AA25" s="35"/>
      <c r="AB25" s="36"/>
      <c r="AC25" s="34" t="s">
        <v>33</v>
      </c>
      <c r="AD25" s="35"/>
      <c r="AE25" s="36"/>
      <c r="AF25" s="19" t="s">
        <v>4</v>
      </c>
      <c r="AG25" s="19" t="s">
        <v>4</v>
      </c>
      <c r="AH25" s="19" t="s">
        <v>4</v>
      </c>
      <c r="AI25" s="19" t="s">
        <v>4</v>
      </c>
      <c r="AJ25" s="19" t="s">
        <v>4</v>
      </c>
      <c r="AK25" s="19"/>
      <c r="AL25" s="19"/>
      <c r="AM25" s="19"/>
      <c r="AN25" s="19"/>
      <c r="AO25" s="19"/>
      <c r="AR25" t="s">
        <v>120</v>
      </c>
      <c r="AS25" s="28" t="s">
        <v>121</v>
      </c>
      <c r="AT25" s="28" t="s">
        <v>122</v>
      </c>
      <c r="AU25" s="1">
        <v>16</v>
      </c>
      <c r="AV25" s="1">
        <v>2</v>
      </c>
      <c r="AW25" s="1">
        <v>2</v>
      </c>
      <c r="AX25" s="1">
        <f t="shared" si="2"/>
        <v>64</v>
      </c>
      <c r="AY25" t="str">
        <f>IF(COUNTIF($B$2:$AO$41,AT25)=AU25,"Y","")</f>
        <v/>
      </c>
      <c r="AZ25" s="1">
        <f>COUNTIF($B$2:$AO$41,AT25)</f>
        <v>0</v>
      </c>
    </row>
    <row r="26" spans="1:53" ht="18" customHeight="1" x14ac:dyDescent="0.35">
      <c r="A26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34" t="s">
        <v>15</v>
      </c>
      <c r="W26" s="35"/>
      <c r="X26" s="36"/>
      <c r="Y26" s="19" t="s">
        <v>4</v>
      </c>
      <c r="Z26" s="37"/>
      <c r="AA26" s="38"/>
      <c r="AB26" s="39"/>
      <c r="AC26" s="37"/>
      <c r="AD26" s="38"/>
      <c r="AE26" s="39"/>
      <c r="AF26" s="19" t="s">
        <v>4</v>
      </c>
      <c r="AG26" s="34" t="s">
        <v>15</v>
      </c>
      <c r="AH26" s="35"/>
      <c r="AI26" s="36"/>
      <c r="AJ26" s="19"/>
      <c r="AK26" s="19"/>
      <c r="AL26" s="19"/>
      <c r="AM26" s="19"/>
      <c r="AN26" s="19"/>
      <c r="AO26" s="19"/>
      <c r="AR26" t="s">
        <v>47</v>
      </c>
      <c r="AS26" s="15" t="s">
        <v>43</v>
      </c>
      <c r="AT26" s="15" t="s">
        <v>44</v>
      </c>
      <c r="AU26" s="1">
        <f>VLOOKUP($BB$1,data!$A:$AB,MATCH(AS26,data!$A$1:$AB$1,0),FALSE)</f>
        <v>1</v>
      </c>
      <c r="AV26" s="1">
        <v>3</v>
      </c>
      <c r="AW26" s="1">
        <f t="shared" ref="AW26:AW28" si="4">AV26</f>
        <v>3</v>
      </c>
      <c r="AX26" s="1">
        <f t="shared" si="2"/>
        <v>9</v>
      </c>
      <c r="AY26" t="str">
        <f>IF(COUNTIF($B$2:$AO$41,AT27)=AU26,"Y","")</f>
        <v/>
      </c>
    </row>
    <row r="27" spans="1:53" ht="18" customHeight="1" x14ac:dyDescent="0.35">
      <c r="A27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4" t="s">
        <v>18</v>
      </c>
      <c r="R27" s="35"/>
      <c r="S27" s="35"/>
      <c r="T27" s="36"/>
      <c r="U27" s="19"/>
      <c r="V27" s="37"/>
      <c r="W27" s="38"/>
      <c r="X27" s="39"/>
      <c r="Y27" s="19" t="s">
        <v>4</v>
      </c>
      <c r="Z27" s="40"/>
      <c r="AA27" s="41"/>
      <c r="AB27" s="42"/>
      <c r="AC27" s="40"/>
      <c r="AD27" s="41"/>
      <c r="AE27" s="42"/>
      <c r="AF27" s="19" t="s">
        <v>4</v>
      </c>
      <c r="AG27" s="37"/>
      <c r="AH27" s="38"/>
      <c r="AI27" s="39"/>
      <c r="AJ27" s="19"/>
      <c r="AK27" s="34" t="s">
        <v>42</v>
      </c>
      <c r="AL27" s="35"/>
      <c r="AM27" s="36"/>
      <c r="AN27" s="19"/>
      <c r="AO27" s="19"/>
      <c r="AR27" t="s">
        <v>47</v>
      </c>
      <c r="AS27" s="12" t="s">
        <v>99</v>
      </c>
      <c r="AT27" s="12" t="s">
        <v>19</v>
      </c>
      <c r="AU27" s="1">
        <f>VLOOKUP($BB$1,data!$A:$AB,MATCH(AS27,data!$A$1:$AB$1,0),FALSE)</f>
        <v>4</v>
      </c>
      <c r="AV27" s="1">
        <v>3</v>
      </c>
      <c r="AW27" s="1">
        <f t="shared" si="4"/>
        <v>3</v>
      </c>
      <c r="AX27" s="1">
        <f t="shared" si="2"/>
        <v>36</v>
      </c>
      <c r="AY27" t="str">
        <f>IF(COUNTIF($B$2:$AO$41,AT28)=AU27,"Y","")</f>
        <v>Y</v>
      </c>
    </row>
    <row r="28" spans="1:53" ht="18" customHeight="1" x14ac:dyDescent="0.35">
      <c r="A28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7"/>
      <c r="R28" s="38"/>
      <c r="S28" s="38"/>
      <c r="T28" s="39"/>
      <c r="U28" s="19"/>
      <c r="V28" s="40"/>
      <c r="W28" s="41"/>
      <c r="X28" s="42"/>
      <c r="Y28" s="19" t="s">
        <v>4</v>
      </c>
      <c r="Z28" s="19" t="s">
        <v>4</v>
      </c>
      <c r="AA28" s="19" t="s">
        <v>4</v>
      </c>
      <c r="AB28" s="19" t="s">
        <v>4</v>
      </c>
      <c r="AC28" s="19" t="s">
        <v>4</v>
      </c>
      <c r="AD28" s="19" t="s">
        <v>4</v>
      </c>
      <c r="AE28" s="19" t="s">
        <v>4</v>
      </c>
      <c r="AF28" s="19" t="s">
        <v>4</v>
      </c>
      <c r="AG28" s="40"/>
      <c r="AH28" s="41"/>
      <c r="AI28" s="42"/>
      <c r="AJ28" s="19"/>
      <c r="AK28" s="37"/>
      <c r="AL28" s="38"/>
      <c r="AM28" s="39"/>
      <c r="AN28" s="19"/>
      <c r="AO28" s="19"/>
      <c r="AR28" t="s">
        <v>47</v>
      </c>
      <c r="AS28" s="11" t="s">
        <v>100</v>
      </c>
      <c r="AT28" s="11" t="s">
        <v>37</v>
      </c>
      <c r="AU28" s="1">
        <f>VLOOKUP($BB$1,data!$A:$AB,MATCH(AS28,data!$A$1:$AB$1,0),FALSE)</f>
        <v>4</v>
      </c>
      <c r="AV28" s="1">
        <v>3</v>
      </c>
      <c r="AW28" s="1">
        <f t="shared" si="4"/>
        <v>3</v>
      </c>
      <c r="AX28" s="1">
        <f t="shared" si="2"/>
        <v>36</v>
      </c>
    </row>
    <row r="29" spans="1:53" ht="18" customHeight="1" x14ac:dyDescent="0.35">
      <c r="A29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7"/>
      <c r="R29" s="38"/>
      <c r="S29" s="38"/>
      <c r="T29" s="39"/>
      <c r="U29" s="19"/>
      <c r="V29" s="19"/>
      <c r="W29" s="19"/>
      <c r="X29" s="19"/>
      <c r="Y29" s="19" t="s">
        <v>4</v>
      </c>
      <c r="Z29" s="19"/>
      <c r="AA29" s="19"/>
      <c r="AB29" s="34" t="s">
        <v>44</v>
      </c>
      <c r="AC29" s="36"/>
      <c r="AD29" s="19"/>
      <c r="AE29" s="19"/>
      <c r="AF29" s="19" t="s">
        <v>4</v>
      </c>
      <c r="AG29" s="19"/>
      <c r="AH29" s="19"/>
      <c r="AI29" s="19"/>
      <c r="AJ29" s="19"/>
      <c r="AK29" s="40"/>
      <c r="AL29" s="41"/>
      <c r="AM29" s="42"/>
      <c r="AN29" s="19"/>
      <c r="AO29" s="19"/>
      <c r="AV29" s="1"/>
      <c r="AW29" s="1">
        <f t="shared" si="1"/>
        <v>0</v>
      </c>
      <c r="AX29" s="1">
        <f ca="1">AV29*AW29*AU30</f>
        <v>0</v>
      </c>
    </row>
    <row r="30" spans="1:53" ht="18" customHeight="1" x14ac:dyDescent="0.35">
      <c r="A30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0"/>
      <c r="R30" s="41"/>
      <c r="S30" s="41"/>
      <c r="T30" s="42"/>
      <c r="U30" s="19"/>
      <c r="V30" s="19"/>
      <c r="W30" s="19"/>
      <c r="X30" s="19"/>
      <c r="Y30" s="19"/>
      <c r="Z30" s="19"/>
      <c r="AA30" s="19"/>
      <c r="AB30" s="40"/>
      <c r="AC30" s="42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S30" s="43" t="s">
        <v>38</v>
      </c>
      <c r="AT30" s="43"/>
      <c r="AU30" s="1">
        <f ca="1">SUMIF(AR2:AR28,"BUIL",AU2:AU27)</f>
        <v>40</v>
      </c>
      <c r="AV30" s="1"/>
      <c r="AW30" s="1">
        <f t="shared" si="1"/>
        <v>0</v>
      </c>
      <c r="AX30" s="1">
        <f t="shared" ref="AX30:AX36" si="5">AV30*AW30*AU31</f>
        <v>0</v>
      </c>
    </row>
    <row r="31" spans="1:53" ht="18" customHeight="1" x14ac:dyDescent="0.35">
      <c r="A31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4" t="s">
        <v>35</v>
      </c>
      <c r="X31" s="35"/>
      <c r="Y31" s="35"/>
      <c r="Z31" s="35"/>
      <c r="AA31" s="36"/>
      <c r="AB31" s="19"/>
      <c r="AC31" s="19"/>
      <c r="AD31" s="34" t="s">
        <v>35</v>
      </c>
      <c r="AE31" s="35"/>
      <c r="AF31" s="35"/>
      <c r="AG31" s="35"/>
      <c r="AH31" s="36"/>
      <c r="AI31" s="19"/>
      <c r="AJ31" s="34" t="s">
        <v>34</v>
      </c>
      <c r="AK31" s="36"/>
      <c r="AL31" s="19"/>
      <c r="AM31" s="19"/>
      <c r="AN31" s="19"/>
      <c r="AO31" s="19"/>
      <c r="AS31" s="43" t="s">
        <v>39</v>
      </c>
      <c r="AT31" s="43"/>
      <c r="AU31" s="1">
        <v>11</v>
      </c>
      <c r="AV31" s="1"/>
      <c r="AW31" s="1">
        <f t="shared" si="1"/>
        <v>0</v>
      </c>
      <c r="AX31" s="1">
        <f t="shared" ca="1" si="5"/>
        <v>0</v>
      </c>
    </row>
    <row r="32" spans="1:53" ht="18" customHeight="1" x14ac:dyDescent="0.35">
      <c r="A32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7"/>
      <c r="X32" s="38"/>
      <c r="Y32" s="38"/>
      <c r="Z32" s="38"/>
      <c r="AA32" s="39"/>
      <c r="AB32" s="19"/>
      <c r="AC32" s="19"/>
      <c r="AD32" s="37"/>
      <c r="AE32" s="38"/>
      <c r="AF32" s="38"/>
      <c r="AG32" s="38"/>
      <c r="AH32" s="39"/>
      <c r="AI32" s="19"/>
      <c r="AJ32" s="40"/>
      <c r="AK32" s="42"/>
      <c r="AL32" s="19"/>
      <c r="AM32" s="19"/>
      <c r="AN32" s="19"/>
      <c r="AO32" s="19"/>
      <c r="AS32" s="43" t="s">
        <v>40</v>
      </c>
      <c r="AT32" s="43"/>
      <c r="AU32" s="13">
        <f ca="1">AU31/AU30</f>
        <v>0.27500000000000002</v>
      </c>
      <c r="AV32" s="1"/>
      <c r="AW32" s="1">
        <f t="shared" si="1"/>
        <v>0</v>
      </c>
      <c r="AX32" s="1">
        <f t="shared" si="5"/>
        <v>0</v>
      </c>
    </row>
    <row r="33" spans="1:50" ht="18" customHeight="1" x14ac:dyDescent="0.35">
      <c r="A33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7"/>
      <c r="X33" s="38"/>
      <c r="Y33" s="38"/>
      <c r="Z33" s="38"/>
      <c r="AA33" s="39"/>
      <c r="AB33" s="19"/>
      <c r="AC33" s="19"/>
      <c r="AD33" s="37"/>
      <c r="AE33" s="38"/>
      <c r="AF33" s="38"/>
      <c r="AG33" s="38"/>
      <c r="AH33" s="39"/>
      <c r="AI33" s="19"/>
      <c r="AJ33" s="19"/>
      <c r="AK33" s="19"/>
      <c r="AL33" s="19"/>
      <c r="AM33" s="19"/>
      <c r="AN33" s="19"/>
      <c r="AO33" s="19"/>
      <c r="AU33" s="1"/>
      <c r="AV33" s="1"/>
      <c r="AW33" s="1">
        <f t="shared" si="1"/>
        <v>0</v>
      </c>
      <c r="AX33" s="1">
        <f t="shared" si="5"/>
        <v>0</v>
      </c>
    </row>
    <row r="34" spans="1:50" ht="18" customHeight="1" x14ac:dyDescent="0.35">
      <c r="A34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7"/>
      <c r="X34" s="38"/>
      <c r="Y34" s="38"/>
      <c r="Z34" s="38"/>
      <c r="AA34" s="39"/>
      <c r="AB34" s="19"/>
      <c r="AC34" s="19"/>
      <c r="AD34" s="37"/>
      <c r="AE34" s="38"/>
      <c r="AF34" s="38"/>
      <c r="AG34" s="38"/>
      <c r="AH34" s="39"/>
      <c r="AI34" s="19"/>
      <c r="AJ34" s="19"/>
      <c r="AK34" s="19"/>
      <c r="AL34" s="19"/>
      <c r="AM34" s="19"/>
      <c r="AN34" s="19"/>
      <c r="AO34" s="19"/>
      <c r="AQ34">
        <f>78/4</f>
        <v>19.5</v>
      </c>
      <c r="AU34" s="1"/>
      <c r="AV34" s="1"/>
      <c r="AW34" s="1">
        <f t="shared" si="1"/>
        <v>0</v>
      </c>
      <c r="AX34" s="1">
        <f t="shared" si="5"/>
        <v>0</v>
      </c>
    </row>
    <row r="35" spans="1:50" ht="18" customHeight="1" x14ac:dyDescent="0.35">
      <c r="A35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0"/>
      <c r="X35" s="41"/>
      <c r="Y35" s="41"/>
      <c r="Z35" s="41"/>
      <c r="AA35" s="42"/>
      <c r="AB35" s="19"/>
      <c r="AC35" s="19"/>
      <c r="AD35" s="40"/>
      <c r="AE35" s="41"/>
      <c r="AF35" s="41"/>
      <c r="AG35" s="41"/>
      <c r="AH35" s="42"/>
      <c r="AI35" s="19"/>
      <c r="AJ35" s="19"/>
      <c r="AK35" s="19"/>
      <c r="AL35" s="19"/>
      <c r="AM35" s="19"/>
      <c r="AN35" s="19"/>
      <c r="AO35" s="19"/>
      <c r="AQ35" s="30"/>
      <c r="AU35" s="1"/>
      <c r="AV35" s="1"/>
      <c r="AW35" s="1">
        <f t="shared" si="1"/>
        <v>0</v>
      </c>
      <c r="AX35" s="1">
        <f t="shared" si="5"/>
        <v>0</v>
      </c>
    </row>
    <row r="36" spans="1:50" ht="18" customHeight="1" x14ac:dyDescent="0.35">
      <c r="A36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U36" s="1"/>
      <c r="AV36" s="1"/>
      <c r="AW36" s="1">
        <f t="shared" si="1"/>
        <v>0</v>
      </c>
      <c r="AX36" s="1">
        <f t="shared" si="5"/>
        <v>0</v>
      </c>
    </row>
    <row r="37" spans="1:50" ht="18" customHeight="1" x14ac:dyDescent="0.35">
      <c r="A3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U37" s="1"/>
      <c r="AV37" s="1"/>
      <c r="AW37" s="1" t="s">
        <v>29</v>
      </c>
      <c r="AX37" s="1">
        <f ca="1">SUM(AX2:AX36)</f>
        <v>677</v>
      </c>
    </row>
    <row r="38" spans="1:50" ht="18" customHeight="1" x14ac:dyDescent="0.35">
      <c r="A38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50" ht="18" customHeight="1" x14ac:dyDescent="0.35">
      <c r="A39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W39" t="s">
        <v>30</v>
      </c>
      <c r="AX39">
        <f>37*37</f>
        <v>1369</v>
      </c>
    </row>
    <row r="40" spans="1:50" ht="18" customHeight="1" x14ac:dyDescent="0.35">
      <c r="A40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50" ht="18" customHeight="1" x14ac:dyDescent="0.35">
      <c r="A41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</sheetData>
  <mergeCells count="46">
    <mergeCell ref="AZ1:BA3"/>
    <mergeCell ref="BB1:BC3"/>
    <mergeCell ref="Z21:AB23"/>
    <mergeCell ref="AC21:AE23"/>
    <mergeCell ref="T18:V20"/>
    <mergeCell ref="V14:X16"/>
    <mergeCell ref="Z10:AB12"/>
    <mergeCell ref="AS30:AT30"/>
    <mergeCell ref="AS31:AT31"/>
    <mergeCell ref="AS32:AT32"/>
    <mergeCell ref="Q27:T30"/>
    <mergeCell ref="V26:X28"/>
    <mergeCell ref="W31:AA35"/>
    <mergeCell ref="AD31:AH35"/>
    <mergeCell ref="AJ31:AK32"/>
    <mergeCell ref="AG10:AI12"/>
    <mergeCell ref="AK10:AM12"/>
    <mergeCell ref="AH6:AJ8"/>
    <mergeCell ref="Z3:AD7"/>
    <mergeCell ref="V6:X8"/>
    <mergeCell ref="AG2:AH3"/>
    <mergeCell ref="AL7:AM8"/>
    <mergeCell ref="Z25:AB27"/>
    <mergeCell ref="AC25:AE27"/>
    <mergeCell ref="AB29:AC30"/>
    <mergeCell ref="R8:T10"/>
    <mergeCell ref="Q12:S14"/>
    <mergeCell ref="V10:X12"/>
    <mergeCell ref="P16:R18"/>
    <mergeCell ref="P20:R22"/>
    <mergeCell ref="R23:T25"/>
    <mergeCell ref="AC10:AE12"/>
    <mergeCell ref="V22:X24"/>
    <mergeCell ref="X18:Z20"/>
    <mergeCell ref="AE18:AG20"/>
    <mergeCell ref="AA17:AD20"/>
    <mergeCell ref="Z14:AB16"/>
    <mergeCell ref="AC14:AE16"/>
    <mergeCell ref="AL14:AN16"/>
    <mergeCell ref="AM18:AO20"/>
    <mergeCell ref="AK22:AM24"/>
    <mergeCell ref="AG26:AI28"/>
    <mergeCell ref="AK27:AM29"/>
    <mergeCell ref="AG14:AI16"/>
    <mergeCell ref="AG22:AI24"/>
    <mergeCell ref="AI18:AK20"/>
  </mergeCells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615" priority="547" operator="equal">
      <formula>"T"</formula>
    </cfRule>
    <cfRule type="cellIs" dxfId="614" priority="548" operator="equal">
      <formula>"B"</formula>
    </cfRule>
    <cfRule type="cellIs" dxfId="613" priority="549" operator="equal">
      <formula>"CC"</formula>
    </cfRule>
    <cfRule type="cellIs" dxfId="612" priority="550" operator="equal">
      <formula>"BU"</formula>
    </cfRule>
    <cfRule type="cellIs" dxfId="611" priority="551" operator="equal">
      <formula>"LAB"</formula>
    </cfRule>
    <cfRule type="cellIs" dxfId="610" priority="552" operator="equal">
      <formula>"AB"</formula>
    </cfRule>
    <cfRule type="cellIs" dxfId="609" priority="553" operator="equal">
      <formula>"TC"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608" priority="564" operator="equal">
      <formula>"w"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607" priority="554" operator="equal">
      <formula>"TH"</formula>
    </cfRule>
    <cfRule type="cellIs" dxfId="606" priority="555" operator="equal">
      <formula>"EP"</formula>
    </cfRule>
    <cfRule type="cellIs" dxfId="605" priority="556" operator="equal">
      <formula>"ES"</formula>
    </cfRule>
    <cfRule type="cellIs" dxfId="604" priority="557" operator="equal">
      <formula>"GS"</formula>
    </cfRule>
    <cfRule type="cellIs" dxfId="603" priority="558" operator="equal">
      <formula>"GM"</formula>
    </cfRule>
    <cfRule type="cellIs" dxfId="602" priority="559" operator="equal">
      <formula>"CNN"</formula>
    </cfRule>
    <cfRule type="cellIs" dxfId="601" priority="560" operator="equal">
      <formula>"WT"</formula>
    </cfRule>
    <cfRule type="cellIs" dxfId="600" priority="561" operator="equal">
      <formula>"AIR"</formula>
    </cfRule>
    <cfRule type="cellIs" dxfId="599" priority="562" operator="equal">
      <formula>"MTR"</formula>
    </cfRule>
    <cfRule type="cellIs" dxfId="598" priority="563" operator="equal">
      <formula>"AT"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597" priority="546" operator="equal">
      <formula>"SP"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ontainsText" dxfId="596" priority="545" operator="containsText" text="gb">
      <formula>NOT(ISERROR(SEARCH("gb",B2)))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595" priority="544" operator="equal">
      <formula>"HT"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594" priority="543" operator="equal">
      <formula>"XB"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593" priority="541" operator="equal">
      <formula>"DP"</formula>
    </cfRule>
    <cfRule type="cellIs" dxfId="592" priority="542" operator="equal">
      <formula>"DS"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591" priority="132" operator="equal">
      <formula>"BK"</formula>
    </cfRule>
  </conditionalFormatting>
  <conditionalFormatting sqref="B2:AG2 B15:U15 Y15:Y16 B17:O18 B19:S19 W19:W20 B26:V26 B21:O22 Y24:AF24 W18:X18 AE18 AH19:AH20 AE17:AO17 Y14:Z14 AC14 AF15:AF16 B13:P14 B11:U11 AF14:AG14 AJ15:AK16 AC10 AF11:AF12 AF10:AG10 AJ11:AJ12 AJ10:AK10 AN10:AO12 B9:Q10 AK6:AO6 B3:Z3 AE4:AO5 B4:Y5 AE7:AG7 AE6:AH6 B7:U7 B6:V6 Y6:Y7 Y8:AG8 B8:R8 U8 U9:AO9 U10:V10 B12:Q12 T12:U12 T13:AO13 T14:V14 Y10:Z10 Y11:Y12 B16:P16 S16:U16 S18:T18 S17:AA17 B20:P20 S20 S22:V22 S21:Z21 B23:R23 U23:U24 B24:Q25 U25:Z25 B36:AO41 B27:Q27 B28:P30 U30:AA30 U27:U28 Y28:AF28 Y22:Y23 AC21 AF21:AO21 AF23 AF22:AG22 AJ23:AJ24 AH18:AI18 AL19:AL20 AJ14:AL14 AO14:AO16 AL18:AM18 AJ22:AK22 AN22:AO24 AJ26:AO26 AJ28 AJ27:AK27 U29:AB29 AN27:AO29 AC25 AF26:AG26 Y26:Y27 AF27 AF25:AO25 AD29:AJ29 AD30:AO30 B31:W31 B32:V35 AB32:AC35 AB31:AD31 AI33:AO35 AE3:AF3 AI2:AO3 AK8 AK7:AL7 AN7:AO8 AI31:AJ31 AI32 AL31:AO32">
    <cfRule type="cellIs" dxfId="590" priority="131" operator="equal">
      <formula>"AQ"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zoomScale="55" zoomScaleNormal="55" workbookViewId="0">
      <selection activeCell="AZ28" sqref="AZ28"/>
    </sheetView>
  </sheetViews>
  <sheetFormatPr defaultRowHeight="21" x14ac:dyDescent="0.35"/>
  <cols>
    <col min="2" max="41" width="4" customWidth="1"/>
    <col min="42" max="44" width="7" customWidth="1"/>
    <col min="45" max="45" width="44.7109375" style="2" customWidth="1"/>
    <col min="46" max="46" width="7.7109375" style="2" bestFit="1" customWidth="1"/>
    <col min="47" max="47" width="12.140625" bestFit="1" customWidth="1"/>
    <col min="49" max="49" width="10.28515625" bestFit="1" customWidth="1"/>
    <col min="50" max="50" width="10" bestFit="1" customWidth="1"/>
    <col min="52" max="52" width="13.28515625" customWidth="1"/>
    <col min="53" max="53" width="10.85546875" bestFit="1" customWidth="1"/>
  </cols>
  <sheetData>
    <row r="1" spans="1:55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R1" t="s">
        <v>45</v>
      </c>
      <c r="AS1" s="2" t="s">
        <v>49</v>
      </c>
      <c r="AT1" s="2" t="s">
        <v>50</v>
      </c>
      <c r="AU1" t="s">
        <v>51</v>
      </c>
      <c r="AV1" t="s">
        <v>4</v>
      </c>
      <c r="AW1" t="s">
        <v>5</v>
      </c>
      <c r="AX1" t="s">
        <v>28</v>
      </c>
      <c r="AZ1" s="44" t="s">
        <v>89</v>
      </c>
      <c r="BA1" s="44"/>
      <c r="BB1" s="45">
        <v>7</v>
      </c>
      <c r="BC1" s="45"/>
    </row>
    <row r="2" spans="1:55" ht="18" customHeight="1" x14ac:dyDescent="0.35">
      <c r="A2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4" t="s">
        <v>122</v>
      </c>
      <c r="R2" s="36"/>
      <c r="S2" s="19"/>
      <c r="T2" s="34" t="s">
        <v>34</v>
      </c>
      <c r="U2" s="36"/>
      <c r="V2" s="19"/>
      <c r="W2" s="19"/>
      <c r="X2" s="19"/>
      <c r="Y2" s="19"/>
      <c r="Z2" s="34" t="s">
        <v>36</v>
      </c>
      <c r="AA2" s="35"/>
      <c r="AB2" s="36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R2" t="s">
        <v>46</v>
      </c>
      <c r="AS2" s="5" t="s">
        <v>0</v>
      </c>
      <c r="AT2" s="5" t="s">
        <v>31</v>
      </c>
      <c r="AU2" s="1">
        <v>1</v>
      </c>
      <c r="AV2" s="1">
        <v>4</v>
      </c>
      <c r="AW2" s="1">
        <f>AV2</f>
        <v>4</v>
      </c>
      <c r="AX2" s="1">
        <f>AV2*AW2*AU2</f>
        <v>16</v>
      </c>
      <c r="AY2" t="str">
        <f t="shared" ref="AY2:AY20" si="0">IF(COUNTIF($B$2:$AO$41,AT2)=AU2,"Y","")</f>
        <v>Y</v>
      </c>
      <c r="AZ2" s="44"/>
      <c r="BA2" s="44"/>
      <c r="BB2" s="45"/>
      <c r="BC2" s="45"/>
    </row>
    <row r="3" spans="1:55" ht="18" customHeight="1" x14ac:dyDescent="0.35">
      <c r="A3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40"/>
      <c r="R3" s="42"/>
      <c r="S3" s="19"/>
      <c r="T3" s="40"/>
      <c r="U3" s="42"/>
      <c r="V3" s="19"/>
      <c r="W3" s="19"/>
      <c r="X3" s="19" t="s">
        <v>4</v>
      </c>
      <c r="Y3" s="19"/>
      <c r="Z3" s="37"/>
      <c r="AA3" s="38"/>
      <c r="AB3" s="3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R3" t="s">
        <v>46</v>
      </c>
      <c r="AS3" s="9" t="s">
        <v>1</v>
      </c>
      <c r="AT3" s="14" t="s">
        <v>32</v>
      </c>
      <c r="AU3" s="1">
        <f>VLOOKUP($BB$1,data!$A:$AB,MATCH(AS3,data!$A$1:$AB$1,0),FALSE)</f>
        <v>3</v>
      </c>
      <c r="AV3" s="1">
        <v>3</v>
      </c>
      <c r="AW3" s="1">
        <f t="shared" ref="AW3:AW36" si="1">AV3</f>
        <v>3</v>
      </c>
      <c r="AX3" s="1">
        <f t="shared" ref="AX3:AX28" si="2">AV3*AW3*AU3</f>
        <v>27</v>
      </c>
      <c r="AY3" t="str">
        <f t="shared" si="0"/>
        <v>Y</v>
      </c>
      <c r="AZ3" s="44"/>
      <c r="BA3" s="44"/>
      <c r="BB3" s="45"/>
      <c r="BC3" s="45"/>
    </row>
    <row r="4" spans="1:55" ht="18" customHeight="1" x14ac:dyDescent="0.35">
      <c r="A4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4" t="s">
        <v>34</v>
      </c>
      <c r="O4" s="36"/>
      <c r="P4" s="19"/>
      <c r="Q4" s="19"/>
      <c r="R4" s="19"/>
      <c r="S4" s="19"/>
      <c r="T4" s="19" t="s">
        <v>4</v>
      </c>
      <c r="U4" s="19" t="s">
        <v>4</v>
      </c>
      <c r="V4" s="19" t="s">
        <v>4</v>
      </c>
      <c r="W4" s="19" t="s">
        <v>4</v>
      </c>
      <c r="X4" s="19" t="s">
        <v>4</v>
      </c>
      <c r="Y4" s="19"/>
      <c r="Z4" s="40"/>
      <c r="AA4" s="41"/>
      <c r="AB4" s="42"/>
      <c r="AC4" s="19"/>
      <c r="AD4" s="19"/>
      <c r="AE4" s="34" t="s">
        <v>35</v>
      </c>
      <c r="AF4" s="35"/>
      <c r="AG4" s="35"/>
      <c r="AH4" s="35"/>
      <c r="AI4" s="36"/>
      <c r="AJ4" s="19"/>
      <c r="AK4" s="34" t="s">
        <v>122</v>
      </c>
      <c r="AL4" s="36"/>
      <c r="AM4" s="34" t="s">
        <v>122</v>
      </c>
      <c r="AN4" s="36"/>
      <c r="AO4" s="19"/>
      <c r="AR4" t="s">
        <v>46</v>
      </c>
      <c r="AS4" s="9" t="s">
        <v>2</v>
      </c>
      <c r="AT4" s="14" t="s">
        <v>33</v>
      </c>
      <c r="AU4" s="1">
        <f>VLOOKUP($BB$1,data!$A:$AB,MATCH(AS4,data!$A$1:$AB$1,0),FALSE)</f>
        <v>4</v>
      </c>
      <c r="AV4" s="1">
        <v>3</v>
      </c>
      <c r="AW4" s="1">
        <f t="shared" si="1"/>
        <v>3</v>
      </c>
      <c r="AX4" s="1">
        <f t="shared" si="2"/>
        <v>36</v>
      </c>
      <c r="AY4" t="str">
        <f t="shared" si="0"/>
        <v>Y</v>
      </c>
    </row>
    <row r="5" spans="1:55" ht="18" customHeight="1" x14ac:dyDescent="0.35">
      <c r="A5">
        <v>4</v>
      </c>
      <c r="B5" s="19"/>
      <c r="C5" s="19"/>
      <c r="D5" s="19"/>
      <c r="E5" s="19"/>
      <c r="F5" s="19"/>
      <c r="G5" s="19"/>
      <c r="H5" s="19"/>
      <c r="I5" s="19"/>
      <c r="J5" s="34" t="s">
        <v>18</v>
      </c>
      <c r="K5" s="35"/>
      <c r="L5" s="35"/>
      <c r="M5" s="36"/>
      <c r="N5" s="40"/>
      <c r="O5" s="42"/>
      <c r="P5" s="19"/>
      <c r="Q5" s="19"/>
      <c r="R5" s="19" t="s">
        <v>4</v>
      </c>
      <c r="S5" s="19" t="s">
        <v>4</v>
      </c>
      <c r="T5" s="19" t="s">
        <v>4</v>
      </c>
      <c r="U5" s="34" t="s">
        <v>14</v>
      </c>
      <c r="V5" s="35"/>
      <c r="W5" s="36"/>
      <c r="X5" s="19" t="s">
        <v>4</v>
      </c>
      <c r="Y5" s="19" t="s">
        <v>4</v>
      </c>
      <c r="Z5" s="19" t="s">
        <v>4</v>
      </c>
      <c r="AA5" s="19" t="s">
        <v>4</v>
      </c>
      <c r="AB5" s="19" t="s">
        <v>4</v>
      </c>
      <c r="AC5" s="19" t="s">
        <v>4</v>
      </c>
      <c r="AD5" s="19"/>
      <c r="AE5" s="37"/>
      <c r="AF5" s="38"/>
      <c r="AG5" s="38"/>
      <c r="AH5" s="38"/>
      <c r="AI5" s="39"/>
      <c r="AJ5" s="19"/>
      <c r="AK5" s="40"/>
      <c r="AL5" s="42"/>
      <c r="AM5" s="40"/>
      <c r="AN5" s="42"/>
      <c r="AO5" s="19"/>
      <c r="AR5" t="s">
        <v>46</v>
      </c>
      <c r="AS5" s="9" t="s">
        <v>90</v>
      </c>
      <c r="AT5" s="10" t="s">
        <v>12</v>
      </c>
      <c r="AU5" s="1">
        <f>VLOOKUP($BB$1,data!$A:$AB,MATCH(AS5,data!$A$1:$AB$1,0),FALSE)</f>
        <v>4</v>
      </c>
      <c r="AV5" s="1">
        <v>3</v>
      </c>
      <c r="AW5" s="1">
        <f t="shared" si="1"/>
        <v>3</v>
      </c>
      <c r="AX5" s="1">
        <f t="shared" si="2"/>
        <v>36</v>
      </c>
      <c r="AY5" t="str">
        <f t="shared" si="0"/>
        <v>Y</v>
      </c>
    </row>
    <row r="6" spans="1:55" ht="18" customHeight="1" x14ac:dyDescent="0.35">
      <c r="A6">
        <v>5</v>
      </c>
      <c r="B6" s="19"/>
      <c r="C6" s="19"/>
      <c r="D6" s="19"/>
      <c r="E6" s="19"/>
      <c r="F6" s="19"/>
      <c r="G6" s="19"/>
      <c r="H6" s="19"/>
      <c r="I6" s="19"/>
      <c r="J6" s="37"/>
      <c r="K6" s="38"/>
      <c r="L6" s="38"/>
      <c r="M6" s="39"/>
      <c r="N6" s="19"/>
      <c r="O6" s="19"/>
      <c r="P6" s="19" t="s">
        <v>4</v>
      </c>
      <c r="Q6" s="19" t="s">
        <v>4</v>
      </c>
      <c r="R6" s="19" t="s">
        <v>4</v>
      </c>
      <c r="S6" s="19"/>
      <c r="T6" s="19"/>
      <c r="U6" s="37"/>
      <c r="V6" s="38"/>
      <c r="W6" s="39"/>
      <c r="X6" s="19"/>
      <c r="Y6" s="19"/>
      <c r="Z6" s="19"/>
      <c r="AA6" s="19"/>
      <c r="AB6" s="19" t="s">
        <v>4</v>
      </c>
      <c r="AC6" s="19"/>
      <c r="AD6" s="19"/>
      <c r="AE6" s="37"/>
      <c r="AF6" s="38"/>
      <c r="AG6" s="38"/>
      <c r="AH6" s="38"/>
      <c r="AI6" s="39"/>
      <c r="AJ6" s="19"/>
      <c r="AK6" s="34" t="s">
        <v>122</v>
      </c>
      <c r="AL6" s="36"/>
      <c r="AM6" s="34" t="s">
        <v>122</v>
      </c>
      <c r="AN6" s="36"/>
      <c r="AO6" s="19"/>
      <c r="AR6" t="s">
        <v>46</v>
      </c>
      <c r="AS6" s="9" t="s">
        <v>3</v>
      </c>
      <c r="AT6" s="10" t="s">
        <v>11</v>
      </c>
      <c r="AU6" s="1">
        <f>VLOOKUP($BB$1,data!$A:$AB,MATCH(AS6,data!$A$1:$AB$1,0),FALSE)</f>
        <v>2</v>
      </c>
      <c r="AV6" s="1">
        <v>3</v>
      </c>
      <c r="AW6" s="1">
        <f t="shared" si="1"/>
        <v>3</v>
      </c>
      <c r="AX6" s="1">
        <f t="shared" si="2"/>
        <v>18</v>
      </c>
      <c r="AY6" t="str">
        <f t="shared" si="0"/>
        <v>Y</v>
      </c>
    </row>
    <row r="7" spans="1:55" ht="18" customHeight="1" x14ac:dyDescent="0.35">
      <c r="A7">
        <v>6</v>
      </c>
      <c r="B7" s="19"/>
      <c r="C7" s="19"/>
      <c r="D7" s="19"/>
      <c r="E7" s="19"/>
      <c r="F7" s="19"/>
      <c r="G7" s="19"/>
      <c r="H7" s="19"/>
      <c r="I7" s="19"/>
      <c r="J7" s="37"/>
      <c r="K7" s="38"/>
      <c r="L7" s="38"/>
      <c r="M7" s="39"/>
      <c r="N7" s="19"/>
      <c r="O7" s="19"/>
      <c r="P7" s="19" t="s">
        <v>4</v>
      </c>
      <c r="Q7" s="19"/>
      <c r="R7" s="34" t="s">
        <v>15</v>
      </c>
      <c r="S7" s="35"/>
      <c r="T7" s="36"/>
      <c r="U7" s="40"/>
      <c r="V7" s="41"/>
      <c r="W7" s="42"/>
      <c r="X7" s="19"/>
      <c r="Y7" s="19"/>
      <c r="Z7" s="19"/>
      <c r="AA7" s="19"/>
      <c r="AB7" s="19" t="s">
        <v>4</v>
      </c>
      <c r="AC7" s="19"/>
      <c r="AD7" s="19"/>
      <c r="AE7" s="37"/>
      <c r="AF7" s="38"/>
      <c r="AG7" s="38"/>
      <c r="AH7" s="38"/>
      <c r="AI7" s="39"/>
      <c r="AJ7" s="19"/>
      <c r="AK7" s="40"/>
      <c r="AL7" s="42"/>
      <c r="AM7" s="40"/>
      <c r="AN7" s="42"/>
      <c r="AO7" s="19"/>
      <c r="AR7" t="s">
        <v>46</v>
      </c>
      <c r="AS7" s="9" t="s">
        <v>91</v>
      </c>
      <c r="AT7" s="10" t="s">
        <v>13</v>
      </c>
      <c r="AU7" s="1">
        <f>VLOOKUP($BB$1,data!$A:$AB,MATCH(AS7,data!$A$1:$AB$1,0),FALSE)</f>
        <v>2</v>
      </c>
      <c r="AV7" s="1">
        <v>3</v>
      </c>
      <c r="AW7" s="1">
        <f t="shared" si="1"/>
        <v>3</v>
      </c>
      <c r="AX7" s="1">
        <f t="shared" si="2"/>
        <v>18</v>
      </c>
      <c r="AY7" t="str">
        <f t="shared" si="0"/>
        <v>Y</v>
      </c>
    </row>
    <row r="8" spans="1:55" ht="18" customHeight="1" x14ac:dyDescent="0.35">
      <c r="A8">
        <v>7</v>
      </c>
      <c r="B8" s="19"/>
      <c r="C8" s="19"/>
      <c r="D8" s="19"/>
      <c r="E8" s="19"/>
      <c r="F8" s="19"/>
      <c r="G8" s="19"/>
      <c r="H8" s="19"/>
      <c r="I8" s="19"/>
      <c r="J8" s="40"/>
      <c r="K8" s="41"/>
      <c r="L8" s="41"/>
      <c r="M8" s="42"/>
      <c r="N8" s="19"/>
      <c r="O8" s="19" t="s">
        <v>4</v>
      </c>
      <c r="P8" s="19" t="s">
        <v>4</v>
      </c>
      <c r="Q8" s="19"/>
      <c r="R8" s="37"/>
      <c r="S8" s="38"/>
      <c r="T8" s="39"/>
      <c r="U8" s="34" t="s">
        <v>12</v>
      </c>
      <c r="V8" s="35"/>
      <c r="W8" s="36"/>
      <c r="X8" s="19" t="s">
        <v>4</v>
      </c>
      <c r="Y8" s="19" t="s">
        <v>4</v>
      </c>
      <c r="Z8" s="19" t="s">
        <v>4</v>
      </c>
      <c r="AA8" s="19" t="s">
        <v>4</v>
      </c>
      <c r="AB8" s="19" t="s">
        <v>4</v>
      </c>
      <c r="AC8" s="19"/>
      <c r="AD8" s="19"/>
      <c r="AE8" s="40"/>
      <c r="AF8" s="41"/>
      <c r="AG8" s="41"/>
      <c r="AH8" s="41"/>
      <c r="AI8" s="42"/>
      <c r="AJ8" s="19"/>
      <c r="AK8" s="19"/>
      <c r="AL8" s="19"/>
      <c r="AM8" s="19"/>
      <c r="AN8" s="19"/>
      <c r="AO8" s="19"/>
      <c r="AR8" t="s">
        <v>46</v>
      </c>
      <c r="AS8" s="9" t="s">
        <v>61</v>
      </c>
      <c r="AT8" s="10" t="s">
        <v>101</v>
      </c>
      <c r="AU8" s="1">
        <f>VLOOKUP($BB$1,data!$A:$AB,MATCH(AS8,data!$A$1:$AB$1,0),FALSE)</f>
        <v>1</v>
      </c>
      <c r="AV8" s="1">
        <v>3</v>
      </c>
      <c r="AW8" s="1">
        <v>1</v>
      </c>
      <c r="AX8" s="1">
        <f t="shared" si="2"/>
        <v>3</v>
      </c>
      <c r="AY8" t="str">
        <f t="shared" si="0"/>
        <v>Y</v>
      </c>
    </row>
    <row r="9" spans="1:55" ht="18" customHeight="1" x14ac:dyDescent="0.35">
      <c r="A9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4</v>
      </c>
      <c r="P9" s="19"/>
      <c r="Q9" s="19"/>
      <c r="R9" s="40"/>
      <c r="S9" s="41"/>
      <c r="T9" s="42"/>
      <c r="U9" s="37"/>
      <c r="V9" s="38"/>
      <c r="W9" s="39"/>
      <c r="X9" s="19" t="s">
        <v>4</v>
      </c>
      <c r="Y9" s="34" t="s">
        <v>11</v>
      </c>
      <c r="Z9" s="35"/>
      <c r="AA9" s="36"/>
      <c r="AB9" s="19" t="s">
        <v>4</v>
      </c>
      <c r="AC9" s="34" t="s">
        <v>44</v>
      </c>
      <c r="AD9" s="36"/>
      <c r="AE9" s="19"/>
      <c r="AF9" s="34" t="s">
        <v>101</v>
      </c>
      <c r="AG9" s="36"/>
      <c r="AH9" s="34" t="s">
        <v>35</v>
      </c>
      <c r="AI9" s="35"/>
      <c r="AJ9" s="35"/>
      <c r="AK9" s="35"/>
      <c r="AL9" s="36"/>
      <c r="AM9" s="19"/>
      <c r="AN9" s="19"/>
      <c r="AO9" s="19"/>
      <c r="AR9" t="s">
        <v>46</v>
      </c>
      <c r="AS9" s="9" t="s">
        <v>115</v>
      </c>
      <c r="AT9" s="10" t="s">
        <v>114</v>
      </c>
      <c r="AU9" s="1">
        <f>VLOOKUP($BB$1,data!$A:$AB,MATCH(AS9,data!$A$1:$AB$1,0),FALSE)</f>
        <v>0</v>
      </c>
      <c r="AV9" s="1">
        <v>3</v>
      </c>
      <c r="AW9" s="1">
        <v>3</v>
      </c>
      <c r="AX9" s="1">
        <f t="shared" si="2"/>
        <v>0</v>
      </c>
      <c r="AY9" t="str">
        <f t="shared" si="0"/>
        <v>Y</v>
      </c>
    </row>
    <row r="10" spans="1:55" ht="18" customHeight="1" x14ac:dyDescent="0.35">
      <c r="A10">
        <v>9</v>
      </c>
      <c r="B10" s="19"/>
      <c r="C10" s="19"/>
      <c r="D10" s="19"/>
      <c r="E10" s="19"/>
      <c r="F10" s="19"/>
      <c r="G10" s="19"/>
      <c r="H10" s="19"/>
      <c r="I10" s="34" t="s">
        <v>36</v>
      </c>
      <c r="J10" s="35"/>
      <c r="K10" s="36"/>
      <c r="L10" s="19"/>
      <c r="M10" s="19"/>
      <c r="N10" s="19" t="s">
        <v>4</v>
      </c>
      <c r="O10" s="19" t="s">
        <v>4</v>
      </c>
      <c r="P10" s="19"/>
      <c r="Q10" s="19"/>
      <c r="R10" s="34" t="s">
        <v>33</v>
      </c>
      <c r="S10" s="35"/>
      <c r="T10" s="36"/>
      <c r="U10" s="40"/>
      <c r="V10" s="41"/>
      <c r="W10" s="42"/>
      <c r="X10" s="19" t="s">
        <v>4</v>
      </c>
      <c r="Y10" s="37"/>
      <c r="Z10" s="38"/>
      <c r="AA10" s="39"/>
      <c r="AB10" s="19" t="s">
        <v>4</v>
      </c>
      <c r="AC10" s="40"/>
      <c r="AD10" s="42"/>
      <c r="AE10" s="19"/>
      <c r="AF10" s="40"/>
      <c r="AG10" s="42"/>
      <c r="AH10" s="37"/>
      <c r="AI10" s="38"/>
      <c r="AJ10" s="38"/>
      <c r="AK10" s="38"/>
      <c r="AL10" s="39"/>
      <c r="AM10" s="19"/>
      <c r="AN10" s="19"/>
      <c r="AO10" s="19"/>
      <c r="AR10" t="s">
        <v>46</v>
      </c>
      <c r="AS10" s="8" t="s">
        <v>92</v>
      </c>
      <c r="AT10" s="8" t="s">
        <v>35</v>
      </c>
      <c r="AU10" s="1">
        <f>VLOOKUP($BB$1,data!$A:$AB,MATCH(AS10,data!$A$1:$AB$1,0),FALSE)</f>
        <v>4</v>
      </c>
      <c r="AV10" s="1">
        <v>5</v>
      </c>
      <c r="AW10" s="1">
        <f t="shared" si="1"/>
        <v>5</v>
      </c>
      <c r="AX10" s="1">
        <f t="shared" si="2"/>
        <v>100</v>
      </c>
      <c r="AY10" t="str">
        <f t="shared" si="0"/>
        <v>Y</v>
      </c>
    </row>
    <row r="11" spans="1:55" ht="18" customHeight="1" x14ac:dyDescent="0.35">
      <c r="A11">
        <v>10</v>
      </c>
      <c r="B11" s="19"/>
      <c r="C11" s="19"/>
      <c r="D11" s="19"/>
      <c r="E11" s="19"/>
      <c r="F11" s="19"/>
      <c r="G11" s="19"/>
      <c r="H11" s="19"/>
      <c r="I11" s="37"/>
      <c r="J11" s="38"/>
      <c r="K11" s="39"/>
      <c r="L11" s="19"/>
      <c r="M11" s="19"/>
      <c r="N11" s="19" t="s">
        <v>4</v>
      </c>
      <c r="O11" s="34" t="s">
        <v>14</v>
      </c>
      <c r="P11" s="35"/>
      <c r="Q11" s="36"/>
      <c r="R11" s="37"/>
      <c r="S11" s="38"/>
      <c r="T11" s="39"/>
      <c r="U11" s="19" t="s">
        <v>4</v>
      </c>
      <c r="V11" s="19" t="s">
        <v>4</v>
      </c>
      <c r="W11" s="19" t="s">
        <v>4</v>
      </c>
      <c r="X11" s="19" t="s">
        <v>4</v>
      </c>
      <c r="Y11" s="40"/>
      <c r="Z11" s="41"/>
      <c r="AA11" s="42"/>
      <c r="AB11" s="19" t="s">
        <v>4</v>
      </c>
      <c r="AC11" s="19" t="s">
        <v>4</v>
      </c>
      <c r="AD11" s="19" t="s">
        <v>4</v>
      </c>
      <c r="AE11" s="19" t="s">
        <v>4</v>
      </c>
      <c r="AF11" s="19"/>
      <c r="AG11" s="19"/>
      <c r="AH11" s="37"/>
      <c r="AI11" s="38"/>
      <c r="AJ11" s="38"/>
      <c r="AK11" s="38"/>
      <c r="AL11" s="39"/>
      <c r="AM11" s="19"/>
      <c r="AN11" s="19"/>
      <c r="AO11" s="19"/>
      <c r="AR11" t="s">
        <v>46</v>
      </c>
      <c r="AS11" s="8" t="s">
        <v>93</v>
      </c>
      <c r="AT11" s="8" t="s">
        <v>36</v>
      </c>
      <c r="AU11" s="1">
        <f>VLOOKUP($BB$1,data!$A:$AB,MATCH(AS11,data!$A$1:$AB$1,0),FALSE)</f>
        <v>4</v>
      </c>
      <c r="AV11" s="1">
        <v>3</v>
      </c>
      <c r="AW11" s="1">
        <f t="shared" si="1"/>
        <v>3</v>
      </c>
      <c r="AX11" s="1">
        <f t="shared" si="2"/>
        <v>36</v>
      </c>
      <c r="AY11" t="str">
        <f t="shared" si="0"/>
        <v>Y</v>
      </c>
    </row>
    <row r="12" spans="1:55" ht="18" customHeight="1" x14ac:dyDescent="0.35">
      <c r="A12">
        <v>11</v>
      </c>
      <c r="B12" s="19"/>
      <c r="C12" s="19"/>
      <c r="D12" s="19"/>
      <c r="E12" s="19"/>
      <c r="F12" s="19"/>
      <c r="G12" s="19"/>
      <c r="H12" s="19"/>
      <c r="I12" s="40"/>
      <c r="J12" s="41"/>
      <c r="K12" s="42"/>
      <c r="L12" s="19"/>
      <c r="M12" s="19"/>
      <c r="N12" s="19" t="s">
        <v>4</v>
      </c>
      <c r="O12" s="37"/>
      <c r="P12" s="38"/>
      <c r="Q12" s="39"/>
      <c r="R12" s="40"/>
      <c r="S12" s="41"/>
      <c r="T12" s="42"/>
      <c r="U12" s="19" t="s">
        <v>4</v>
      </c>
      <c r="V12" s="34" t="s">
        <v>16</v>
      </c>
      <c r="W12" s="35"/>
      <c r="X12" s="36"/>
      <c r="Y12" s="34" t="s">
        <v>32</v>
      </c>
      <c r="Z12" s="35"/>
      <c r="AA12" s="36"/>
      <c r="AB12" s="34" t="s">
        <v>22</v>
      </c>
      <c r="AC12" s="35"/>
      <c r="AD12" s="36"/>
      <c r="AE12" s="19" t="s">
        <v>4</v>
      </c>
      <c r="AF12" s="34" t="s">
        <v>44</v>
      </c>
      <c r="AG12" s="36"/>
      <c r="AH12" s="37"/>
      <c r="AI12" s="38"/>
      <c r="AJ12" s="38"/>
      <c r="AK12" s="38"/>
      <c r="AL12" s="39"/>
      <c r="AM12" s="19"/>
      <c r="AN12" s="19"/>
      <c r="AO12" s="19"/>
      <c r="AR12" t="s">
        <v>46</v>
      </c>
      <c r="AS12" s="8" t="s">
        <v>10</v>
      </c>
      <c r="AT12" s="8" t="s">
        <v>18</v>
      </c>
      <c r="AU12" s="1">
        <f>VLOOKUP($BB$1,data!$A:$AB,MATCH(AS12,data!$A$1:$AB$1,0),FALSE)</f>
        <v>1</v>
      </c>
      <c r="AV12" s="1">
        <v>4</v>
      </c>
      <c r="AW12" s="1">
        <f t="shared" si="1"/>
        <v>4</v>
      </c>
      <c r="AX12" s="1">
        <f t="shared" si="2"/>
        <v>16</v>
      </c>
      <c r="AY12" t="str">
        <f t="shared" si="0"/>
        <v>Y</v>
      </c>
    </row>
    <row r="13" spans="1:55" ht="18" customHeight="1" x14ac:dyDescent="0.35">
      <c r="A13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 t="s">
        <v>4</v>
      </c>
      <c r="O13" s="40"/>
      <c r="P13" s="41"/>
      <c r="Q13" s="42"/>
      <c r="R13" s="19"/>
      <c r="S13" s="19" t="s">
        <v>37</v>
      </c>
      <c r="T13" s="19"/>
      <c r="U13" s="19" t="s">
        <v>4</v>
      </c>
      <c r="V13" s="37"/>
      <c r="W13" s="38"/>
      <c r="X13" s="39"/>
      <c r="Y13" s="37"/>
      <c r="Z13" s="38"/>
      <c r="AA13" s="39"/>
      <c r="AB13" s="37"/>
      <c r="AC13" s="38"/>
      <c r="AD13" s="39"/>
      <c r="AE13" s="19" t="s">
        <v>4</v>
      </c>
      <c r="AF13" s="40"/>
      <c r="AG13" s="42"/>
      <c r="AH13" s="40"/>
      <c r="AI13" s="41"/>
      <c r="AJ13" s="41"/>
      <c r="AK13" s="41"/>
      <c r="AL13" s="42"/>
      <c r="AM13" s="19"/>
      <c r="AN13" s="19"/>
      <c r="AO13" s="19"/>
      <c r="AR13" t="s">
        <v>46</v>
      </c>
      <c r="AS13" s="8" t="s">
        <v>94</v>
      </c>
      <c r="AT13" s="8" t="s">
        <v>42</v>
      </c>
      <c r="AU13" s="1">
        <f>VLOOKUP($BB$1,data!$A:$AB,MATCH(AS13,data!$A$1:$AB$1,0),FALSE)</f>
        <v>1</v>
      </c>
      <c r="AV13" s="1">
        <v>3</v>
      </c>
      <c r="AW13" s="1">
        <f t="shared" si="1"/>
        <v>3</v>
      </c>
      <c r="AX13" s="1">
        <f t="shared" si="2"/>
        <v>9</v>
      </c>
      <c r="AY13" t="str">
        <f t="shared" si="0"/>
        <v>Y</v>
      </c>
      <c r="AZ13" s="1"/>
    </row>
    <row r="14" spans="1:55" ht="18" customHeight="1" x14ac:dyDescent="0.35">
      <c r="A14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 t="s">
        <v>4</v>
      </c>
      <c r="M14" s="19" t="s">
        <v>4</v>
      </c>
      <c r="N14" s="19" t="s">
        <v>4</v>
      </c>
      <c r="O14" s="19"/>
      <c r="P14" s="19"/>
      <c r="Q14" s="34" t="s">
        <v>12</v>
      </c>
      <c r="R14" s="35"/>
      <c r="S14" s="36"/>
      <c r="T14" s="19" t="s">
        <v>4</v>
      </c>
      <c r="U14" s="19" t="s">
        <v>4</v>
      </c>
      <c r="V14" s="40"/>
      <c r="W14" s="41"/>
      <c r="X14" s="42"/>
      <c r="Y14" s="40"/>
      <c r="Z14" s="41"/>
      <c r="AA14" s="42"/>
      <c r="AB14" s="40"/>
      <c r="AC14" s="41"/>
      <c r="AD14" s="42"/>
      <c r="AE14" s="19" t="s">
        <v>4</v>
      </c>
      <c r="AF14" s="19" t="s">
        <v>4</v>
      </c>
      <c r="AG14" s="19" t="s">
        <v>4</v>
      </c>
      <c r="AH14" s="19"/>
      <c r="AI14" s="19"/>
      <c r="AJ14" s="19"/>
      <c r="AK14" s="19" t="s">
        <v>4</v>
      </c>
      <c r="AL14" s="19"/>
      <c r="AM14" s="34" t="s">
        <v>36</v>
      </c>
      <c r="AN14" s="35"/>
      <c r="AO14" s="36"/>
      <c r="AR14" t="s">
        <v>48</v>
      </c>
      <c r="AS14" s="6" t="s">
        <v>95</v>
      </c>
      <c r="AT14" s="6" t="s">
        <v>4</v>
      </c>
      <c r="AU14" s="1">
        <f>VLOOKUP($BB$1,data!$A:$AB,MATCH(AS14,data!$A$1:$AB$1,0),FALSE)</f>
        <v>150</v>
      </c>
      <c r="AV14" s="1">
        <v>1</v>
      </c>
      <c r="AW14" s="1">
        <f t="shared" si="1"/>
        <v>1</v>
      </c>
      <c r="AX14" s="1">
        <f t="shared" si="2"/>
        <v>150</v>
      </c>
      <c r="AY14" t="str">
        <f t="shared" si="0"/>
        <v>Y</v>
      </c>
      <c r="AZ14" s="1">
        <f>COUNTIF($B$2:$AO$41,"w")</f>
        <v>150</v>
      </c>
    </row>
    <row r="15" spans="1:55" ht="18" customHeight="1" x14ac:dyDescent="0.35">
      <c r="A15">
        <v>14</v>
      </c>
      <c r="B15" s="19"/>
      <c r="C15" s="19"/>
      <c r="D15" s="19"/>
      <c r="E15" s="19"/>
      <c r="F15" s="19"/>
      <c r="G15" s="19"/>
      <c r="H15" s="34" t="s">
        <v>35</v>
      </c>
      <c r="I15" s="35"/>
      <c r="J15" s="35"/>
      <c r="K15" s="35"/>
      <c r="L15" s="36"/>
      <c r="M15" s="19" t="s">
        <v>4</v>
      </c>
      <c r="N15" s="34" t="s">
        <v>15</v>
      </c>
      <c r="O15" s="35"/>
      <c r="P15" s="36"/>
      <c r="Q15" s="37"/>
      <c r="R15" s="38"/>
      <c r="S15" s="39"/>
      <c r="T15" s="19" t="s">
        <v>4</v>
      </c>
      <c r="U15" s="34" t="s">
        <v>32</v>
      </c>
      <c r="V15" s="35"/>
      <c r="W15" s="36"/>
      <c r="X15" s="34" t="s">
        <v>17</v>
      </c>
      <c r="Y15" s="35"/>
      <c r="Z15" s="36"/>
      <c r="AA15" s="34" t="s">
        <v>16</v>
      </c>
      <c r="AB15" s="35"/>
      <c r="AC15" s="36"/>
      <c r="AD15" s="34" t="s">
        <v>11</v>
      </c>
      <c r="AE15" s="35"/>
      <c r="AF15" s="36"/>
      <c r="AG15" s="19" t="s">
        <v>4</v>
      </c>
      <c r="AH15" s="19" t="s">
        <v>4</v>
      </c>
      <c r="AI15" s="19" t="s">
        <v>4</v>
      </c>
      <c r="AJ15" s="19" t="s">
        <v>4</v>
      </c>
      <c r="AK15" s="19" t="s">
        <v>4</v>
      </c>
      <c r="AL15" s="19"/>
      <c r="AM15" s="37"/>
      <c r="AN15" s="38"/>
      <c r="AO15" s="39"/>
      <c r="AR15" t="s">
        <v>46</v>
      </c>
      <c r="AS15" s="4" t="s">
        <v>98</v>
      </c>
      <c r="AT15" s="4" t="s">
        <v>14</v>
      </c>
      <c r="AU15" s="1">
        <f>VLOOKUP($BB$1,data!$A:$AB,MATCH(AS15,data!$A$1:$AB$1,0),FALSE)</f>
        <v>6</v>
      </c>
      <c r="AV15" s="1">
        <v>3</v>
      </c>
      <c r="AW15" s="1">
        <f t="shared" si="1"/>
        <v>3</v>
      </c>
      <c r="AX15" s="1">
        <f t="shared" si="2"/>
        <v>54</v>
      </c>
      <c r="AY15" t="str">
        <f t="shared" si="0"/>
        <v>Y</v>
      </c>
    </row>
    <row r="16" spans="1:55" ht="18" customHeight="1" x14ac:dyDescent="0.35">
      <c r="A16">
        <v>15</v>
      </c>
      <c r="B16" s="19"/>
      <c r="C16" s="19"/>
      <c r="D16" s="19"/>
      <c r="E16" s="19"/>
      <c r="F16" s="19"/>
      <c r="G16" s="19"/>
      <c r="H16" s="37"/>
      <c r="I16" s="38"/>
      <c r="J16" s="38"/>
      <c r="K16" s="38"/>
      <c r="L16" s="39"/>
      <c r="M16" s="19" t="s">
        <v>4</v>
      </c>
      <c r="N16" s="37"/>
      <c r="O16" s="38"/>
      <c r="P16" s="39"/>
      <c r="Q16" s="40"/>
      <c r="R16" s="41"/>
      <c r="S16" s="42"/>
      <c r="T16" s="19" t="s">
        <v>4</v>
      </c>
      <c r="U16" s="37"/>
      <c r="V16" s="38"/>
      <c r="W16" s="39"/>
      <c r="X16" s="37"/>
      <c r="Y16" s="38"/>
      <c r="Z16" s="39"/>
      <c r="AA16" s="37"/>
      <c r="AB16" s="38"/>
      <c r="AC16" s="39"/>
      <c r="AD16" s="37"/>
      <c r="AE16" s="38"/>
      <c r="AF16" s="39"/>
      <c r="AG16" s="19" t="s">
        <v>4</v>
      </c>
      <c r="AH16" s="34" t="s">
        <v>119</v>
      </c>
      <c r="AI16" s="35"/>
      <c r="AJ16" s="36"/>
      <c r="AK16" s="19" t="s">
        <v>4</v>
      </c>
      <c r="AL16" s="19"/>
      <c r="AM16" s="40"/>
      <c r="AN16" s="41"/>
      <c r="AO16" s="42"/>
      <c r="AR16" t="s">
        <v>46</v>
      </c>
      <c r="AS16" s="23" t="s">
        <v>6</v>
      </c>
      <c r="AT16" s="23" t="s">
        <v>16</v>
      </c>
      <c r="AU16" s="1">
        <f>VLOOKUP($BB$1,data!$A:$AB,MATCH(AS16,data!$A$1:$AB$1,0),FALSE)</f>
        <v>2</v>
      </c>
      <c r="AV16" s="1">
        <v>3</v>
      </c>
      <c r="AW16" s="1">
        <f t="shared" si="1"/>
        <v>3</v>
      </c>
      <c r="AX16" s="1">
        <f t="shared" si="2"/>
        <v>18</v>
      </c>
      <c r="AY16" t="str">
        <f t="shared" si="0"/>
        <v>Y</v>
      </c>
    </row>
    <row r="17" spans="1:53" ht="18" customHeight="1" x14ac:dyDescent="0.35">
      <c r="A17">
        <v>16</v>
      </c>
      <c r="B17" s="19"/>
      <c r="C17" s="19"/>
      <c r="D17" s="19"/>
      <c r="E17" s="19"/>
      <c r="F17" s="19"/>
      <c r="G17" s="19"/>
      <c r="H17" s="37"/>
      <c r="I17" s="38"/>
      <c r="J17" s="38"/>
      <c r="K17" s="38"/>
      <c r="L17" s="39"/>
      <c r="M17" s="19" t="s">
        <v>4</v>
      </c>
      <c r="N17" s="40"/>
      <c r="O17" s="41"/>
      <c r="P17" s="42"/>
      <c r="Q17" s="34" t="s">
        <v>13</v>
      </c>
      <c r="R17" s="35"/>
      <c r="S17" s="36"/>
      <c r="T17" s="19" t="s">
        <v>4</v>
      </c>
      <c r="U17" s="40"/>
      <c r="V17" s="41"/>
      <c r="W17" s="42"/>
      <c r="X17" s="40"/>
      <c r="Y17" s="41"/>
      <c r="Z17" s="42"/>
      <c r="AA17" s="40"/>
      <c r="AB17" s="41"/>
      <c r="AC17" s="42"/>
      <c r="AD17" s="40"/>
      <c r="AE17" s="41"/>
      <c r="AF17" s="42"/>
      <c r="AG17" s="19" t="s">
        <v>4</v>
      </c>
      <c r="AH17" s="37"/>
      <c r="AI17" s="38"/>
      <c r="AJ17" s="39"/>
      <c r="AK17" s="19" t="s">
        <v>4</v>
      </c>
      <c r="AL17" s="19"/>
      <c r="AM17" s="19"/>
      <c r="AN17" s="19"/>
      <c r="AO17" s="19"/>
      <c r="AR17" t="s">
        <v>46</v>
      </c>
      <c r="AS17" s="3" t="s">
        <v>7</v>
      </c>
      <c r="AT17" s="3" t="s">
        <v>15</v>
      </c>
      <c r="AU17" s="1">
        <f>VLOOKUP($BB$1,data!$A:$AB,MATCH(AS17,data!$A$1:$AB$1,0),FALSE)</f>
        <v>6</v>
      </c>
      <c r="AV17" s="1">
        <v>3</v>
      </c>
      <c r="AW17" s="1">
        <f t="shared" si="1"/>
        <v>3</v>
      </c>
      <c r="AX17" s="1">
        <f t="shared" si="2"/>
        <v>54</v>
      </c>
      <c r="AY17" t="str">
        <f t="shared" si="0"/>
        <v>Y</v>
      </c>
    </row>
    <row r="18" spans="1:53" ht="18" customHeight="1" x14ac:dyDescent="0.35">
      <c r="A18">
        <v>17</v>
      </c>
      <c r="B18" s="19"/>
      <c r="C18" s="19"/>
      <c r="D18" s="19"/>
      <c r="E18" s="19"/>
      <c r="F18" s="19"/>
      <c r="G18" s="19"/>
      <c r="H18" s="37"/>
      <c r="I18" s="38"/>
      <c r="J18" s="38"/>
      <c r="K18" s="38"/>
      <c r="L18" s="39"/>
      <c r="M18" s="19" t="s">
        <v>4</v>
      </c>
      <c r="N18" s="34" t="s">
        <v>15</v>
      </c>
      <c r="O18" s="35"/>
      <c r="P18" s="36"/>
      <c r="Q18" s="37"/>
      <c r="R18" s="38"/>
      <c r="S18" s="39"/>
      <c r="T18" s="19" t="s">
        <v>4</v>
      </c>
      <c r="U18" s="19" t="s">
        <v>4</v>
      </c>
      <c r="V18" s="34" t="s">
        <v>17</v>
      </c>
      <c r="W18" s="35"/>
      <c r="X18" s="36"/>
      <c r="Y18" s="34" t="s">
        <v>31</v>
      </c>
      <c r="Z18" s="35"/>
      <c r="AA18" s="35"/>
      <c r="AB18" s="36"/>
      <c r="AC18" s="34" t="s">
        <v>32</v>
      </c>
      <c r="AD18" s="35"/>
      <c r="AE18" s="36"/>
      <c r="AF18" s="19" t="s">
        <v>4</v>
      </c>
      <c r="AG18" s="19" t="s">
        <v>4</v>
      </c>
      <c r="AH18" s="40"/>
      <c r="AI18" s="41"/>
      <c r="AJ18" s="42"/>
      <c r="AK18" s="19" t="s">
        <v>4</v>
      </c>
      <c r="AL18" s="19" t="s">
        <v>4</v>
      </c>
      <c r="AM18" s="19" t="s">
        <v>4</v>
      </c>
      <c r="AN18" s="19"/>
      <c r="AO18" s="19"/>
      <c r="AR18" t="s">
        <v>46</v>
      </c>
      <c r="AS18" s="24" t="s">
        <v>8</v>
      </c>
      <c r="AT18" s="24" t="s">
        <v>17</v>
      </c>
      <c r="AU18" s="1">
        <f>VLOOKUP($BB$1,data!$A:$AB,MATCH(AS18,data!$A$1:$AB$1,0),FALSE)</f>
        <v>2</v>
      </c>
      <c r="AV18" s="1">
        <v>3</v>
      </c>
      <c r="AW18" s="1">
        <f t="shared" si="1"/>
        <v>3</v>
      </c>
      <c r="AX18" s="1">
        <f t="shared" si="2"/>
        <v>18</v>
      </c>
      <c r="AY18" t="str">
        <f t="shared" si="0"/>
        <v>Y</v>
      </c>
    </row>
    <row r="19" spans="1:53" ht="18" customHeight="1" x14ac:dyDescent="0.35">
      <c r="A19">
        <v>18</v>
      </c>
      <c r="B19" s="19"/>
      <c r="C19" s="19"/>
      <c r="D19" s="19"/>
      <c r="E19" s="19"/>
      <c r="F19" s="19"/>
      <c r="G19" s="19"/>
      <c r="H19" s="40"/>
      <c r="I19" s="41"/>
      <c r="J19" s="41"/>
      <c r="K19" s="41"/>
      <c r="L19" s="42"/>
      <c r="M19" s="19" t="s">
        <v>4</v>
      </c>
      <c r="N19" s="37"/>
      <c r="O19" s="38"/>
      <c r="P19" s="39"/>
      <c r="Q19" s="40"/>
      <c r="R19" s="41"/>
      <c r="S19" s="42"/>
      <c r="T19" s="19"/>
      <c r="U19" s="19" t="s">
        <v>4</v>
      </c>
      <c r="V19" s="37"/>
      <c r="W19" s="38"/>
      <c r="X19" s="39"/>
      <c r="Y19" s="37"/>
      <c r="Z19" s="38"/>
      <c r="AA19" s="38"/>
      <c r="AB19" s="39"/>
      <c r="AC19" s="37"/>
      <c r="AD19" s="38"/>
      <c r="AE19" s="39"/>
      <c r="AF19" s="19" t="s">
        <v>4</v>
      </c>
      <c r="AG19" s="34" t="s">
        <v>12</v>
      </c>
      <c r="AH19" s="35"/>
      <c r="AI19" s="36"/>
      <c r="AJ19" s="34" t="s">
        <v>14</v>
      </c>
      <c r="AK19" s="35"/>
      <c r="AL19" s="36"/>
      <c r="AM19" s="19" t="s">
        <v>4</v>
      </c>
      <c r="AN19" s="19"/>
      <c r="AO19" s="19"/>
      <c r="AR19" t="s">
        <v>46</v>
      </c>
      <c r="AS19" s="25" t="s">
        <v>116</v>
      </c>
      <c r="AT19" s="25" t="s">
        <v>117</v>
      </c>
      <c r="AU19" s="1">
        <f>VLOOKUP($BB$1,data!$A:$AB,MATCH(AS19,data!$A$1:$AB$1,0),FALSE)</f>
        <v>0</v>
      </c>
      <c r="AV19" s="1">
        <v>3</v>
      </c>
      <c r="AW19" s="1">
        <f t="shared" si="1"/>
        <v>3</v>
      </c>
      <c r="AX19" s="1">
        <f t="shared" si="2"/>
        <v>0</v>
      </c>
      <c r="AY19" t="str">
        <f t="shared" si="0"/>
        <v>Y</v>
      </c>
    </row>
    <row r="20" spans="1:53" ht="18" customHeight="1" x14ac:dyDescent="0.35">
      <c r="A20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 t="s">
        <v>4</v>
      </c>
      <c r="N20" s="40"/>
      <c r="O20" s="41"/>
      <c r="P20" s="42"/>
      <c r="Q20" s="34" t="s">
        <v>12</v>
      </c>
      <c r="R20" s="35"/>
      <c r="S20" s="36"/>
      <c r="T20" s="19"/>
      <c r="U20" s="19" t="s">
        <v>4</v>
      </c>
      <c r="V20" s="40"/>
      <c r="W20" s="41"/>
      <c r="X20" s="42"/>
      <c r="Y20" s="37"/>
      <c r="Z20" s="38"/>
      <c r="AA20" s="38"/>
      <c r="AB20" s="39"/>
      <c r="AC20" s="40"/>
      <c r="AD20" s="41"/>
      <c r="AE20" s="42"/>
      <c r="AF20" s="19" t="s">
        <v>4</v>
      </c>
      <c r="AG20" s="37"/>
      <c r="AH20" s="38"/>
      <c r="AI20" s="39"/>
      <c r="AJ20" s="37"/>
      <c r="AK20" s="38"/>
      <c r="AL20" s="39"/>
      <c r="AM20" s="19" t="s">
        <v>4</v>
      </c>
      <c r="AN20" s="19"/>
      <c r="AO20" s="19"/>
      <c r="AR20" t="s">
        <v>46</v>
      </c>
      <c r="AS20" s="26" t="s">
        <v>118</v>
      </c>
      <c r="AT20" s="26" t="s">
        <v>119</v>
      </c>
      <c r="AU20" s="1">
        <f>VLOOKUP($BB$1,data!$A:$AB,MATCH(AS20,data!$A$1:$AB$1,0),FALSE)</f>
        <v>1</v>
      </c>
      <c r="AV20" s="1">
        <v>3</v>
      </c>
      <c r="AW20" s="1">
        <f t="shared" si="1"/>
        <v>3</v>
      </c>
      <c r="AX20" s="1">
        <f t="shared" si="2"/>
        <v>9</v>
      </c>
      <c r="AY20" t="str">
        <f t="shared" si="0"/>
        <v>Y</v>
      </c>
    </row>
    <row r="21" spans="1:53" ht="18" customHeight="1" x14ac:dyDescent="0.35">
      <c r="A21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 t="s">
        <v>4</v>
      </c>
      <c r="N21" s="34" t="s">
        <v>14</v>
      </c>
      <c r="O21" s="35"/>
      <c r="P21" s="36"/>
      <c r="Q21" s="37"/>
      <c r="R21" s="38"/>
      <c r="S21" s="39"/>
      <c r="T21" s="19"/>
      <c r="U21" s="19" t="s">
        <v>4</v>
      </c>
      <c r="V21" s="19" t="s">
        <v>4</v>
      </c>
      <c r="W21" s="19" t="s">
        <v>4</v>
      </c>
      <c r="X21" s="19" t="s">
        <v>4</v>
      </c>
      <c r="Y21" s="40"/>
      <c r="Z21" s="41"/>
      <c r="AA21" s="41"/>
      <c r="AB21" s="42"/>
      <c r="AC21" s="19" t="s">
        <v>4</v>
      </c>
      <c r="AD21" s="19" t="s">
        <v>4</v>
      </c>
      <c r="AE21" s="19" t="s">
        <v>4</v>
      </c>
      <c r="AF21" s="19" t="s">
        <v>4</v>
      </c>
      <c r="AG21" s="40"/>
      <c r="AH21" s="41"/>
      <c r="AI21" s="42"/>
      <c r="AJ21" s="40"/>
      <c r="AK21" s="41"/>
      <c r="AL21" s="42"/>
      <c r="AM21" s="19" t="s">
        <v>4</v>
      </c>
      <c r="AN21" s="19"/>
      <c r="AO21" s="19"/>
      <c r="AR21" t="s">
        <v>46</v>
      </c>
      <c r="AS21" s="8" t="s">
        <v>9</v>
      </c>
      <c r="AT21" s="8" t="s">
        <v>34</v>
      </c>
      <c r="AU21" s="1">
        <v>3</v>
      </c>
      <c r="AV21" s="1">
        <v>2</v>
      </c>
      <c r="AW21" s="1">
        <f t="shared" si="1"/>
        <v>2</v>
      </c>
      <c r="AX21" s="1">
        <f t="shared" si="2"/>
        <v>12</v>
      </c>
      <c r="AY21" t="str">
        <f>IF(COUNTIF($B$2:$AO$41,AT21)=AU21,"Y","")</f>
        <v>Y</v>
      </c>
    </row>
    <row r="22" spans="1:53" ht="18" customHeight="1" x14ac:dyDescent="0.35">
      <c r="A22">
        <v>21</v>
      </c>
      <c r="B22" s="19"/>
      <c r="C22" s="19"/>
      <c r="D22" s="19"/>
      <c r="E22" s="19"/>
      <c r="F22" s="19"/>
      <c r="G22" s="19"/>
      <c r="H22" s="19"/>
      <c r="I22" s="34" t="s">
        <v>36</v>
      </c>
      <c r="J22" s="35"/>
      <c r="K22" s="36"/>
      <c r="L22" s="19"/>
      <c r="M22" s="19" t="s">
        <v>4</v>
      </c>
      <c r="N22" s="37"/>
      <c r="O22" s="38"/>
      <c r="P22" s="39"/>
      <c r="Q22" s="40"/>
      <c r="R22" s="41"/>
      <c r="S22" s="42"/>
      <c r="T22" s="19" t="s">
        <v>37</v>
      </c>
      <c r="U22" s="34" t="s">
        <v>33</v>
      </c>
      <c r="V22" s="35"/>
      <c r="W22" s="36"/>
      <c r="X22" s="19" t="s">
        <v>4</v>
      </c>
      <c r="Y22" s="19" t="s">
        <v>4</v>
      </c>
      <c r="Z22" s="19" t="s">
        <v>4</v>
      </c>
      <c r="AA22" s="19" t="s">
        <v>4</v>
      </c>
      <c r="AB22" s="19" t="s">
        <v>4</v>
      </c>
      <c r="AC22" s="19" t="s">
        <v>4</v>
      </c>
      <c r="AD22" s="19"/>
      <c r="AE22" s="19"/>
      <c r="AF22" s="34" t="s">
        <v>33</v>
      </c>
      <c r="AG22" s="35"/>
      <c r="AH22" s="36"/>
      <c r="AI22" s="34" t="s">
        <v>15</v>
      </c>
      <c r="AJ22" s="35"/>
      <c r="AK22" s="36"/>
      <c r="AL22" s="19" t="s">
        <v>4</v>
      </c>
      <c r="AM22" s="19" t="s">
        <v>4</v>
      </c>
      <c r="AN22" s="19" t="s">
        <v>4</v>
      </c>
      <c r="AO22" s="19"/>
      <c r="AR22" t="s">
        <v>46</v>
      </c>
      <c r="AS22" s="7" t="s">
        <v>21</v>
      </c>
      <c r="AT22" s="7" t="s">
        <v>22</v>
      </c>
      <c r="AU22" s="1">
        <v>1</v>
      </c>
      <c r="AV22" s="1">
        <v>3</v>
      </c>
      <c r="AW22" s="1">
        <f t="shared" si="1"/>
        <v>3</v>
      </c>
      <c r="AX22" s="1">
        <f t="shared" si="2"/>
        <v>9</v>
      </c>
      <c r="AY22" t="str">
        <f>IF(COUNTIF($B$2:$AO$41,AT22)=AU22,"Y","")</f>
        <v>Y</v>
      </c>
      <c r="BA22">
        <v>106</v>
      </c>
    </row>
    <row r="23" spans="1:53" ht="18" customHeight="1" x14ac:dyDescent="0.35">
      <c r="A23">
        <v>22</v>
      </c>
      <c r="B23" s="19"/>
      <c r="C23" s="19"/>
      <c r="D23" s="19"/>
      <c r="E23" s="19"/>
      <c r="F23" s="19"/>
      <c r="G23" s="19"/>
      <c r="H23" s="19"/>
      <c r="I23" s="37"/>
      <c r="J23" s="38"/>
      <c r="K23" s="39"/>
      <c r="L23" s="19"/>
      <c r="M23" s="19" t="s">
        <v>4</v>
      </c>
      <c r="N23" s="40"/>
      <c r="O23" s="41"/>
      <c r="P23" s="42"/>
      <c r="Q23" s="19"/>
      <c r="R23" s="34" t="s">
        <v>14</v>
      </c>
      <c r="S23" s="35"/>
      <c r="T23" s="36"/>
      <c r="U23" s="37"/>
      <c r="V23" s="38"/>
      <c r="W23" s="39"/>
      <c r="X23" s="19"/>
      <c r="Y23" s="34" t="s">
        <v>33</v>
      </c>
      <c r="Z23" s="35"/>
      <c r="AA23" s="36"/>
      <c r="AB23" s="19"/>
      <c r="AC23" s="34" t="s">
        <v>13</v>
      </c>
      <c r="AD23" s="35"/>
      <c r="AE23" s="36"/>
      <c r="AF23" s="37"/>
      <c r="AG23" s="38"/>
      <c r="AH23" s="39"/>
      <c r="AI23" s="37"/>
      <c r="AJ23" s="38"/>
      <c r="AK23" s="39"/>
      <c r="AL23" s="19" t="s">
        <v>4</v>
      </c>
      <c r="AM23" s="19"/>
      <c r="AN23" s="19"/>
      <c r="AO23" s="19"/>
      <c r="AR23" t="s">
        <v>123</v>
      </c>
      <c r="AS23" s="31" t="s">
        <v>124</v>
      </c>
      <c r="AT23" s="31" t="s">
        <v>125</v>
      </c>
      <c r="AU23" s="1">
        <f>VLOOKUP($BB$1,data!$A:$AB,MATCH(AS23,data!$A$1:$AB$1,0),FALSE)</f>
        <v>0</v>
      </c>
      <c r="AV23" s="1">
        <v>3</v>
      </c>
      <c r="AW23" s="1">
        <f t="shared" si="1"/>
        <v>3</v>
      </c>
      <c r="AX23" s="1">
        <f t="shared" si="2"/>
        <v>0</v>
      </c>
      <c r="AY23" t="str">
        <f t="shared" ref="AY23" si="3">IF(COUNTIF($B$2:$AO$41,AT23)=AU23,"Y","")</f>
        <v>Y</v>
      </c>
      <c r="BA23">
        <v>75000</v>
      </c>
    </row>
    <row r="24" spans="1:53" ht="18" customHeight="1" x14ac:dyDescent="0.35">
      <c r="A24">
        <v>23</v>
      </c>
      <c r="B24" s="19"/>
      <c r="C24" s="19"/>
      <c r="D24" s="19"/>
      <c r="E24" s="19"/>
      <c r="F24" s="19"/>
      <c r="G24" s="19"/>
      <c r="H24" s="19"/>
      <c r="I24" s="40"/>
      <c r="J24" s="41"/>
      <c r="K24" s="42"/>
      <c r="L24" s="19"/>
      <c r="M24" s="19" t="s">
        <v>4</v>
      </c>
      <c r="N24" s="19" t="s">
        <v>4</v>
      </c>
      <c r="O24" s="19" t="s">
        <v>4</v>
      </c>
      <c r="P24" s="19"/>
      <c r="Q24" s="19"/>
      <c r="R24" s="37"/>
      <c r="S24" s="38"/>
      <c r="T24" s="39"/>
      <c r="U24" s="40"/>
      <c r="V24" s="41"/>
      <c r="W24" s="42"/>
      <c r="X24" s="19" t="s">
        <v>37</v>
      </c>
      <c r="Y24" s="37"/>
      <c r="Z24" s="38"/>
      <c r="AA24" s="39"/>
      <c r="AB24" s="19" t="s">
        <v>37</v>
      </c>
      <c r="AC24" s="37"/>
      <c r="AD24" s="38"/>
      <c r="AE24" s="39"/>
      <c r="AF24" s="40"/>
      <c r="AG24" s="41"/>
      <c r="AH24" s="42"/>
      <c r="AI24" s="40"/>
      <c r="AJ24" s="41"/>
      <c r="AK24" s="42"/>
      <c r="AL24" s="19" t="s">
        <v>4</v>
      </c>
      <c r="AM24" s="19"/>
      <c r="AN24" s="19"/>
      <c r="AO24" s="19"/>
      <c r="AR24" t="s">
        <v>123</v>
      </c>
      <c r="AS24" s="32" t="s">
        <v>126</v>
      </c>
      <c r="AT24" s="32" t="s">
        <v>127</v>
      </c>
      <c r="AU24" s="1">
        <f>VLOOKUP($BB$1,data!$A:$AB,MATCH(AS24,data!$A$1:$AB$1,0),FALSE)</f>
        <v>0</v>
      </c>
      <c r="AV24" s="1">
        <v>3</v>
      </c>
      <c r="AW24" s="1">
        <f t="shared" si="1"/>
        <v>3</v>
      </c>
      <c r="AX24" s="1">
        <f t="shared" si="2"/>
        <v>0</v>
      </c>
      <c r="AY24" t="str">
        <f>IF(COUNTIF($B$2:$AO$41,AT24)=AU24,"Y","")</f>
        <v>Y</v>
      </c>
      <c r="BA24">
        <f>BA23*BA22</f>
        <v>7950000</v>
      </c>
    </row>
    <row r="25" spans="1:53" ht="18" customHeight="1" x14ac:dyDescent="0.35">
      <c r="A25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 t="s">
        <v>4</v>
      </c>
      <c r="P25" s="19"/>
      <c r="Q25" s="19"/>
      <c r="R25" s="40"/>
      <c r="S25" s="41"/>
      <c r="T25" s="42"/>
      <c r="U25" s="34" t="s">
        <v>15</v>
      </c>
      <c r="V25" s="35"/>
      <c r="W25" s="36"/>
      <c r="X25" s="19"/>
      <c r="Y25" s="40"/>
      <c r="Z25" s="41"/>
      <c r="AA25" s="42"/>
      <c r="AB25" s="19"/>
      <c r="AC25" s="40"/>
      <c r="AD25" s="41"/>
      <c r="AE25" s="42"/>
      <c r="AF25" s="34" t="s">
        <v>14</v>
      </c>
      <c r="AG25" s="35"/>
      <c r="AH25" s="36"/>
      <c r="AI25" s="19"/>
      <c r="AJ25" s="19"/>
      <c r="AK25" s="19"/>
      <c r="AL25" s="19" t="s">
        <v>4</v>
      </c>
      <c r="AM25" s="19"/>
      <c r="AN25" s="19"/>
      <c r="AO25" s="19"/>
      <c r="AR25" t="s">
        <v>120</v>
      </c>
      <c r="AS25" s="28" t="s">
        <v>121</v>
      </c>
      <c r="AT25" s="28" t="s">
        <v>122</v>
      </c>
      <c r="AU25" s="1">
        <v>16</v>
      </c>
      <c r="AV25" s="1">
        <v>2</v>
      </c>
      <c r="AW25" s="1">
        <v>2</v>
      </c>
      <c r="AX25" s="1">
        <f t="shared" si="2"/>
        <v>64</v>
      </c>
      <c r="AY25" t="str">
        <f>IF(COUNTIF($B$2:$AO$41,AT25)=AU25,"Y","")</f>
        <v/>
      </c>
      <c r="AZ25" s="1">
        <f>COUNTIF($B$2:$AO$41,AT25)</f>
        <v>12</v>
      </c>
    </row>
    <row r="26" spans="1:53" ht="18" customHeight="1" x14ac:dyDescent="0.35">
      <c r="A26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34" t="s">
        <v>122</v>
      </c>
      <c r="M26" s="36"/>
      <c r="N26" s="19"/>
      <c r="O26" s="19" t="s">
        <v>4</v>
      </c>
      <c r="P26" s="19" t="s">
        <v>4</v>
      </c>
      <c r="Q26" s="19"/>
      <c r="R26" s="19"/>
      <c r="S26" s="19"/>
      <c r="T26" s="19"/>
      <c r="U26" s="37"/>
      <c r="V26" s="38"/>
      <c r="W26" s="39"/>
      <c r="X26" s="19"/>
      <c r="Y26" s="19"/>
      <c r="Z26" s="34" t="s">
        <v>15</v>
      </c>
      <c r="AA26" s="35"/>
      <c r="AB26" s="36"/>
      <c r="AC26" s="19"/>
      <c r="AD26" s="19"/>
      <c r="AE26" s="19"/>
      <c r="AF26" s="37"/>
      <c r="AG26" s="38"/>
      <c r="AH26" s="39"/>
      <c r="AI26" s="19"/>
      <c r="AJ26" s="19"/>
      <c r="AK26" s="19" t="s">
        <v>4</v>
      </c>
      <c r="AL26" s="19" t="s">
        <v>4</v>
      </c>
      <c r="AM26" s="19"/>
      <c r="AN26" s="19"/>
      <c r="AO26" s="19"/>
      <c r="AR26" t="s">
        <v>47</v>
      </c>
      <c r="AS26" s="15" t="s">
        <v>43</v>
      </c>
      <c r="AT26" s="15" t="s">
        <v>44</v>
      </c>
      <c r="AU26" s="1">
        <f>VLOOKUP($BB$1,data!$A:$AB,MATCH(AS26,data!$A$1:$AB$1,0),FALSE)</f>
        <v>2</v>
      </c>
      <c r="AV26" s="1">
        <v>3</v>
      </c>
      <c r="AW26" s="1">
        <f t="shared" ref="AW26:AW28" si="4">AV26</f>
        <v>3</v>
      </c>
      <c r="AX26" s="1">
        <f t="shared" si="2"/>
        <v>18</v>
      </c>
      <c r="AY26" t="str">
        <f>IF(COUNTIF($B$2:$AO$41,AT27)=AU26,"Y","")</f>
        <v/>
      </c>
    </row>
    <row r="27" spans="1:53" ht="18" customHeight="1" x14ac:dyDescent="0.35">
      <c r="A27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40"/>
      <c r="M27" s="42"/>
      <c r="N27" s="19"/>
      <c r="O27" s="19"/>
      <c r="P27" s="19" t="s">
        <v>4</v>
      </c>
      <c r="Q27" s="19" t="s">
        <v>4</v>
      </c>
      <c r="R27" s="19" t="s">
        <v>4</v>
      </c>
      <c r="S27" s="19" t="s">
        <v>4</v>
      </c>
      <c r="T27" s="19"/>
      <c r="U27" s="40"/>
      <c r="V27" s="41"/>
      <c r="W27" s="42"/>
      <c r="X27" s="19"/>
      <c r="Y27" s="19"/>
      <c r="Z27" s="37"/>
      <c r="AA27" s="38"/>
      <c r="AB27" s="39"/>
      <c r="AC27" s="19"/>
      <c r="AD27" s="19"/>
      <c r="AE27" s="19"/>
      <c r="AF27" s="40"/>
      <c r="AG27" s="41"/>
      <c r="AH27" s="42"/>
      <c r="AI27" s="19"/>
      <c r="AJ27" s="19"/>
      <c r="AK27" s="19" t="s">
        <v>4</v>
      </c>
      <c r="AL27" s="19"/>
      <c r="AM27" s="19"/>
      <c r="AN27" s="19"/>
      <c r="AO27" s="19"/>
      <c r="AR27" t="s">
        <v>47</v>
      </c>
      <c r="AS27" s="12" t="s">
        <v>99</v>
      </c>
      <c r="AT27" s="12" t="s">
        <v>19</v>
      </c>
      <c r="AU27" s="1">
        <f>VLOOKUP($BB$1,data!$A:$AB,MATCH(AS27,data!$A$1:$AB$1,0),FALSE)</f>
        <v>6</v>
      </c>
      <c r="AV27" s="1">
        <v>3</v>
      </c>
      <c r="AW27" s="1">
        <f t="shared" si="4"/>
        <v>3</v>
      </c>
      <c r="AX27" s="1">
        <f t="shared" si="2"/>
        <v>54</v>
      </c>
      <c r="AY27" t="str">
        <f>IF(COUNTIF($B$2:$AO$41,AT28)=AU27,"Y","")</f>
        <v/>
      </c>
    </row>
    <row r="28" spans="1:53" ht="18" customHeight="1" x14ac:dyDescent="0.35">
      <c r="A28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34" t="s">
        <v>122</v>
      </c>
      <c r="M28" s="36"/>
      <c r="N28" s="19"/>
      <c r="O28" s="19"/>
      <c r="P28" s="19"/>
      <c r="Q28" s="19"/>
      <c r="R28" s="19"/>
      <c r="S28" s="19" t="s">
        <v>4</v>
      </c>
      <c r="T28" s="19" t="s">
        <v>4</v>
      </c>
      <c r="U28" s="19" t="s">
        <v>4</v>
      </c>
      <c r="V28" s="19" t="s">
        <v>4</v>
      </c>
      <c r="W28" s="19" t="s">
        <v>4</v>
      </c>
      <c r="X28" s="19" t="s">
        <v>4</v>
      </c>
      <c r="Y28" s="19"/>
      <c r="Z28" s="40"/>
      <c r="AA28" s="41"/>
      <c r="AB28" s="42"/>
      <c r="AC28" s="19" t="s">
        <v>4</v>
      </c>
      <c r="AD28" s="19" t="s">
        <v>4</v>
      </c>
      <c r="AE28" s="19" t="s">
        <v>4</v>
      </c>
      <c r="AF28" s="19" t="s">
        <v>4</v>
      </c>
      <c r="AG28" s="19" t="s">
        <v>4</v>
      </c>
      <c r="AH28" s="19" t="s">
        <v>4</v>
      </c>
      <c r="AI28" s="19" t="s">
        <v>4</v>
      </c>
      <c r="AJ28" s="19" t="s">
        <v>4</v>
      </c>
      <c r="AK28" s="19" t="s">
        <v>4</v>
      </c>
      <c r="AL28" s="19"/>
      <c r="AM28" s="19"/>
      <c r="AN28" s="19"/>
      <c r="AO28" s="19"/>
      <c r="AR28" t="s">
        <v>47</v>
      </c>
      <c r="AS28" s="11" t="s">
        <v>100</v>
      </c>
      <c r="AT28" s="11" t="s">
        <v>37</v>
      </c>
      <c r="AU28" s="1">
        <f>VLOOKUP($BB$1,data!$A:$AB,MATCH(AS28,data!$A$1:$AB$1,0),FALSE)</f>
        <v>4</v>
      </c>
      <c r="AV28" s="1">
        <v>3</v>
      </c>
      <c r="AW28" s="1">
        <f t="shared" si="4"/>
        <v>3</v>
      </c>
      <c r="AX28" s="1">
        <f t="shared" si="2"/>
        <v>36</v>
      </c>
    </row>
    <row r="29" spans="1:53" ht="18" customHeight="1" x14ac:dyDescent="0.35">
      <c r="A29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40"/>
      <c r="M29" s="42"/>
      <c r="N29" s="34" t="s">
        <v>122</v>
      </c>
      <c r="O29" s="36"/>
      <c r="P29" s="34" t="s">
        <v>122</v>
      </c>
      <c r="Q29" s="36"/>
      <c r="R29" s="19"/>
      <c r="S29" s="34" t="s">
        <v>35</v>
      </c>
      <c r="T29" s="35"/>
      <c r="U29" s="35"/>
      <c r="V29" s="35"/>
      <c r="W29" s="36"/>
      <c r="X29" s="19" t="s">
        <v>4</v>
      </c>
      <c r="Y29" s="19" t="s">
        <v>4</v>
      </c>
      <c r="Z29" s="19" t="s">
        <v>4</v>
      </c>
      <c r="AA29" s="19" t="s">
        <v>4</v>
      </c>
      <c r="AB29" s="19" t="s">
        <v>4</v>
      </c>
      <c r="AC29" s="19" t="s">
        <v>4</v>
      </c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V29" s="1"/>
      <c r="AW29" s="1">
        <f t="shared" si="1"/>
        <v>0</v>
      </c>
      <c r="AX29" s="1">
        <f ca="1">AV29*AW29*AU30</f>
        <v>0</v>
      </c>
    </row>
    <row r="30" spans="1:53" ht="18" customHeight="1" x14ac:dyDescent="0.35">
      <c r="A30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40"/>
      <c r="O30" s="42"/>
      <c r="P30" s="40"/>
      <c r="Q30" s="42"/>
      <c r="R30" s="19"/>
      <c r="S30" s="37"/>
      <c r="T30" s="38"/>
      <c r="U30" s="38"/>
      <c r="V30" s="38"/>
      <c r="W30" s="39"/>
      <c r="X30" s="19" t="s">
        <v>4</v>
      </c>
      <c r="Y30" s="19"/>
      <c r="Z30" s="34" t="s">
        <v>34</v>
      </c>
      <c r="AA30" s="36"/>
      <c r="AB30" s="19"/>
      <c r="AC30" s="19" t="s">
        <v>4</v>
      </c>
      <c r="AD30" s="19"/>
      <c r="AE30" s="19"/>
      <c r="AF30" s="19"/>
      <c r="AG30" s="19"/>
      <c r="AH30" s="19"/>
      <c r="AI30" s="34" t="s">
        <v>122</v>
      </c>
      <c r="AJ30" s="36"/>
      <c r="AK30" s="19"/>
      <c r="AL30" s="19"/>
      <c r="AM30" s="19"/>
      <c r="AN30" s="19"/>
      <c r="AO30" s="19"/>
      <c r="AS30" s="43" t="s">
        <v>38</v>
      </c>
      <c r="AT30" s="43"/>
      <c r="AU30" s="1">
        <f ca="1">SUMIF(AR2:AR28,"BUIL",AU2:AU27)</f>
        <v>48</v>
      </c>
      <c r="AV30" s="1"/>
      <c r="AW30" s="1">
        <f t="shared" si="1"/>
        <v>0</v>
      </c>
      <c r="AX30" s="1">
        <f t="shared" ref="AX30:AX36" si="5">AV30*AW30*AU31</f>
        <v>0</v>
      </c>
    </row>
    <row r="31" spans="1:53" ht="18" customHeight="1" x14ac:dyDescent="0.35">
      <c r="A31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4" t="s">
        <v>122</v>
      </c>
      <c r="O31" s="36"/>
      <c r="P31" s="34" t="s">
        <v>122</v>
      </c>
      <c r="Q31" s="36"/>
      <c r="R31" s="19"/>
      <c r="S31" s="37"/>
      <c r="T31" s="38"/>
      <c r="U31" s="38"/>
      <c r="V31" s="38"/>
      <c r="W31" s="39"/>
      <c r="X31" s="19"/>
      <c r="Y31" s="19"/>
      <c r="Z31" s="40"/>
      <c r="AA31" s="42"/>
      <c r="AB31" s="19"/>
      <c r="AC31" s="19"/>
      <c r="AD31" s="19"/>
      <c r="AE31" s="34" t="s">
        <v>42</v>
      </c>
      <c r="AF31" s="35"/>
      <c r="AG31" s="36"/>
      <c r="AH31" s="19"/>
      <c r="AI31" s="40"/>
      <c r="AJ31" s="42"/>
      <c r="AK31" s="19"/>
      <c r="AL31" s="19"/>
      <c r="AM31" s="19"/>
      <c r="AN31" s="19"/>
      <c r="AO31" s="19"/>
      <c r="AS31" s="43" t="s">
        <v>39</v>
      </c>
      <c r="AT31" s="43"/>
      <c r="AU31" s="1">
        <v>11</v>
      </c>
      <c r="AV31" s="1"/>
      <c r="AW31" s="1">
        <f t="shared" si="1"/>
        <v>0</v>
      </c>
      <c r="AX31" s="1">
        <f t="shared" ca="1" si="5"/>
        <v>0</v>
      </c>
    </row>
    <row r="32" spans="1:53" ht="18" customHeight="1" x14ac:dyDescent="0.35">
      <c r="A32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0"/>
      <c r="O32" s="42"/>
      <c r="P32" s="40"/>
      <c r="Q32" s="42"/>
      <c r="R32" s="19"/>
      <c r="S32" s="37"/>
      <c r="T32" s="38"/>
      <c r="U32" s="38"/>
      <c r="V32" s="38"/>
      <c r="W32" s="39"/>
      <c r="X32" s="19"/>
      <c r="Y32" s="19"/>
      <c r="Z32" s="19"/>
      <c r="AA32" s="19"/>
      <c r="AB32" s="19"/>
      <c r="AC32" s="19"/>
      <c r="AD32" s="19"/>
      <c r="AE32" s="37"/>
      <c r="AF32" s="38"/>
      <c r="AG32" s="39"/>
      <c r="AH32" s="19"/>
      <c r="AI32" s="19"/>
      <c r="AJ32" s="19"/>
      <c r="AK32" s="19"/>
      <c r="AL32" s="19"/>
      <c r="AM32" s="19"/>
      <c r="AN32" s="19"/>
      <c r="AO32" s="19"/>
      <c r="AS32" s="43" t="s">
        <v>40</v>
      </c>
      <c r="AT32" s="43"/>
      <c r="AU32" s="13">
        <f ca="1">AU31/AU30</f>
        <v>0.22916666666666666</v>
      </c>
      <c r="AV32" s="1"/>
      <c r="AW32" s="1">
        <f t="shared" si="1"/>
        <v>0</v>
      </c>
      <c r="AX32" s="1">
        <f t="shared" si="5"/>
        <v>0</v>
      </c>
    </row>
    <row r="33" spans="1:50" ht="18" customHeight="1" x14ac:dyDescent="0.35">
      <c r="A33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0"/>
      <c r="T33" s="41"/>
      <c r="U33" s="41"/>
      <c r="V33" s="41"/>
      <c r="W33" s="42"/>
      <c r="X33" s="19"/>
      <c r="Y33" s="19"/>
      <c r="Z33" s="19"/>
      <c r="AA33" s="19"/>
      <c r="AB33" s="19"/>
      <c r="AC33" s="19"/>
      <c r="AD33" s="19"/>
      <c r="AE33" s="40"/>
      <c r="AF33" s="41"/>
      <c r="AG33" s="42"/>
      <c r="AH33" s="19"/>
      <c r="AI33" s="19"/>
      <c r="AJ33" s="19"/>
      <c r="AK33" s="19"/>
      <c r="AL33" s="19"/>
      <c r="AM33" s="19"/>
      <c r="AN33" s="19"/>
      <c r="AO33" s="19"/>
      <c r="AU33" s="1"/>
      <c r="AV33" s="1"/>
      <c r="AW33" s="1">
        <f t="shared" si="1"/>
        <v>0</v>
      </c>
      <c r="AX33" s="1">
        <f t="shared" si="5"/>
        <v>0</v>
      </c>
    </row>
    <row r="34" spans="1:50" ht="18" customHeight="1" x14ac:dyDescent="0.35">
      <c r="A34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Q34">
        <f>78/4</f>
        <v>19.5</v>
      </c>
      <c r="AU34" s="1"/>
      <c r="AV34" s="1"/>
      <c r="AW34" s="1">
        <f t="shared" si="1"/>
        <v>0</v>
      </c>
      <c r="AX34" s="1">
        <f t="shared" si="5"/>
        <v>0</v>
      </c>
    </row>
    <row r="35" spans="1:50" ht="18" customHeight="1" x14ac:dyDescent="0.35">
      <c r="A35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Q35" s="33"/>
      <c r="AU35" s="1"/>
      <c r="AV35" s="1"/>
      <c r="AW35" s="1">
        <f t="shared" si="1"/>
        <v>0</v>
      </c>
      <c r="AX35" s="1">
        <f t="shared" si="5"/>
        <v>0</v>
      </c>
    </row>
    <row r="36" spans="1:50" ht="18" customHeight="1" x14ac:dyDescent="0.35">
      <c r="A36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U36" s="1"/>
      <c r="AV36" s="1"/>
      <c r="AW36" s="1">
        <f t="shared" si="1"/>
        <v>0</v>
      </c>
      <c r="AX36" s="1">
        <f t="shared" si="5"/>
        <v>0</v>
      </c>
    </row>
    <row r="37" spans="1:50" ht="18" customHeight="1" x14ac:dyDescent="0.35">
      <c r="A3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U37" s="1"/>
      <c r="AV37" s="1"/>
      <c r="AW37" s="1" t="s">
        <v>29</v>
      </c>
      <c r="AX37" s="1">
        <f ca="1">SUM(AX2:AX36)</f>
        <v>811</v>
      </c>
    </row>
    <row r="38" spans="1:50" ht="18" customHeight="1" x14ac:dyDescent="0.35">
      <c r="A38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50" ht="18" customHeight="1" x14ac:dyDescent="0.35">
      <c r="A39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W39" t="s">
        <v>30</v>
      </c>
      <c r="AX39">
        <f>37*37</f>
        <v>1369</v>
      </c>
    </row>
    <row r="40" spans="1:50" ht="18" customHeight="1" x14ac:dyDescent="0.35">
      <c r="A40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50" ht="18" customHeight="1" x14ac:dyDescent="0.35">
      <c r="A41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</sheetData>
  <mergeCells count="67">
    <mergeCell ref="AM14:AO16"/>
    <mergeCell ref="J5:M8"/>
    <mergeCell ref="AI30:AJ31"/>
    <mergeCell ref="V18:X20"/>
    <mergeCell ref="Y18:AB21"/>
    <mergeCell ref="N18:P20"/>
    <mergeCell ref="AC9:AD10"/>
    <mergeCell ref="AF12:AG13"/>
    <mergeCell ref="N21:P23"/>
    <mergeCell ref="H15:L19"/>
    <mergeCell ref="I22:K24"/>
    <mergeCell ref="L26:M27"/>
    <mergeCell ref="L28:M29"/>
    <mergeCell ref="N29:O30"/>
    <mergeCell ref="P29:Q30"/>
    <mergeCell ref="I10:K12"/>
    <mergeCell ref="Q2:R3"/>
    <mergeCell ref="AK4:AL5"/>
    <mergeCell ref="AM4:AN5"/>
    <mergeCell ref="AM6:AN7"/>
    <mergeCell ref="AK6:AL7"/>
    <mergeCell ref="T2:U3"/>
    <mergeCell ref="Z2:AB4"/>
    <mergeCell ref="AI22:AK24"/>
    <mergeCell ref="AJ19:AL21"/>
    <mergeCell ref="AG19:AI21"/>
    <mergeCell ref="AH16:AJ18"/>
    <mergeCell ref="AF9:AG10"/>
    <mergeCell ref="AB12:AD14"/>
    <mergeCell ref="AA15:AC17"/>
    <mergeCell ref="AD15:AF17"/>
    <mergeCell ref="Q20:S22"/>
    <mergeCell ref="U22:W24"/>
    <mergeCell ref="Y23:AA25"/>
    <mergeCell ref="AC23:AE25"/>
    <mergeCell ref="AF22:AH24"/>
    <mergeCell ref="AF25:AH27"/>
    <mergeCell ref="Z26:AB28"/>
    <mergeCell ref="U25:W27"/>
    <mergeCell ref="R23:T25"/>
    <mergeCell ref="AH9:AL13"/>
    <mergeCell ref="U5:W7"/>
    <mergeCell ref="U8:W10"/>
    <mergeCell ref="R7:T9"/>
    <mergeCell ref="O11:Q13"/>
    <mergeCell ref="R10:T12"/>
    <mergeCell ref="Y9:AA11"/>
    <mergeCell ref="V12:X14"/>
    <mergeCell ref="Y12:AA14"/>
    <mergeCell ref="N4:O5"/>
    <mergeCell ref="AS30:AT30"/>
    <mergeCell ref="AS31:AT31"/>
    <mergeCell ref="AS32:AT32"/>
    <mergeCell ref="N31:O32"/>
    <mergeCell ref="P31:Q32"/>
    <mergeCell ref="S29:W33"/>
    <mergeCell ref="Z30:AA31"/>
    <mergeCell ref="AE31:AG33"/>
    <mergeCell ref="Q17:S19"/>
    <mergeCell ref="AC18:AE20"/>
    <mergeCell ref="Q14:S16"/>
    <mergeCell ref="N15:P17"/>
    <mergeCell ref="U15:W17"/>
    <mergeCell ref="X15:Z17"/>
    <mergeCell ref="AE4:AI8"/>
    <mergeCell ref="AZ1:BA3"/>
    <mergeCell ref="BB1:BC3"/>
  </mergeCells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89" priority="547" operator="equal">
      <formula>"T"</formula>
    </cfRule>
    <cfRule type="cellIs" dxfId="588" priority="548" operator="equal">
      <formula>"B"</formula>
    </cfRule>
    <cfRule type="cellIs" dxfId="587" priority="549" operator="equal">
      <formula>"CC"</formula>
    </cfRule>
    <cfRule type="cellIs" dxfId="586" priority="550" operator="equal">
      <formula>"BU"</formula>
    </cfRule>
    <cfRule type="cellIs" dxfId="585" priority="551" operator="equal">
      <formula>"LAB"</formula>
    </cfRule>
    <cfRule type="cellIs" dxfId="584" priority="552" operator="equal">
      <formula>"AB"</formula>
    </cfRule>
    <cfRule type="cellIs" dxfId="583" priority="553" operator="equal">
      <formula>"TC"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82" priority="564" operator="equal">
      <formula>"w"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81" priority="554" operator="equal">
      <formula>"TH"</formula>
    </cfRule>
    <cfRule type="cellIs" dxfId="580" priority="555" operator="equal">
      <formula>"EP"</formula>
    </cfRule>
    <cfRule type="cellIs" dxfId="579" priority="556" operator="equal">
      <formula>"ES"</formula>
    </cfRule>
    <cfRule type="cellIs" dxfId="578" priority="557" operator="equal">
      <formula>"GS"</formula>
    </cfRule>
    <cfRule type="cellIs" dxfId="577" priority="558" operator="equal">
      <formula>"GM"</formula>
    </cfRule>
    <cfRule type="cellIs" dxfId="576" priority="559" operator="equal">
      <formula>"CNN"</formula>
    </cfRule>
    <cfRule type="cellIs" dxfId="575" priority="560" operator="equal">
      <formula>"WT"</formula>
    </cfRule>
    <cfRule type="cellIs" dxfId="574" priority="561" operator="equal">
      <formula>"AIR"</formula>
    </cfRule>
    <cfRule type="cellIs" dxfId="573" priority="562" operator="equal">
      <formula>"MTR"</formula>
    </cfRule>
    <cfRule type="cellIs" dxfId="572" priority="563" operator="equal">
      <formula>"AT"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71" priority="546" operator="equal">
      <formula>"SP"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ontainsText" dxfId="570" priority="545" operator="containsText" text="gb">
      <formula>NOT(ISERROR(SEARCH("gb",B2)))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69" priority="544" operator="equal">
      <formula>"HT"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68" priority="543" operator="equal">
      <formula>"XB"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67" priority="541" operator="equal">
      <formula>"DP"</formula>
    </cfRule>
    <cfRule type="cellIs" dxfId="566" priority="542" operator="equal">
      <formula>"DS"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65" priority="132" operator="equal">
      <formula>"BK"</formula>
    </cfRule>
  </conditionalFormatting>
  <conditionalFormatting sqref="B3:P3 B34:AO41 AJ8:AO8 B13:N13 B9:P9 X10 X9:Y9 U8 R10 U11:X11 E14:Q14 E15:H15 Q17 B19:G19 B20:L21 U21:X21 U22 X22:AF22 X23:Y23 B25:Q25 AB24:AB25 AB23:AC23 AF25 AI25:AO27 AI22 AL22:AO24 AM19:AO21 AJ19 T19:U19 AK17:AO18 U12:V12 AE9:AF9 T14:U15 Y12 X15 AG16:AH16 T16:T17 AG17 AA15 AD15 AG15:AL15 P4:Y4 P5:U5 B10:I10 L10:P10 L11:O11 B11:H12 L12:N12 B2:Q2 S3 AJ4:AK4 AJ5 AM4 AJ6:AK6 AJ7 AO4:AO7 AM6 AC26:AE27 B28:L28 AC28:AO28 X24:X25 B27:K27 X27:Y27 X26:Z26 U25 Q20 M15:N15 M18:N18 M16:M17 B22:I22 L22:L23 B23:H24 L24:Q24 B26:L26 N26:T27 N28:Y28 B29:K29 N29 B30:M30 P29 B31:N31 B32:M32 P31 R30:R32 R29:S29 B33:R33 X29:AO29 X32:AD33 X30:Z30 X31:Y31 AB30:AI30 AB31:AE31 AH32:AO33 AH31 AK30:AO31 T18:V18 U20 Y18 AC21:AF21 AC18 AF18:AG19 AF20 AB10:AB12 AB11:AG11 AE12:AE14 X5:AD8 J5 J4:N4 AH9 AM9:AO13 Q23:R23 N21 M19:M24 E16:G18 B14:D18 AB9:AC9 AE10 AF12 N6:T6 N8:P8 N7:R7 Q8:Q10 R13:U13 T20:T22 S2:T2 V3:Y3 V2:Z2 AC2:AO3 AC4:AE4 AF14:AM14 AK16:AL16 B4:I8">
    <cfRule type="cellIs" dxfId="564" priority="131" operator="equal">
      <formula>"AQ"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tabSelected="1" zoomScale="55" zoomScaleNormal="55" workbookViewId="0">
      <selection activeCell="AU26" sqref="AU26:AU28"/>
    </sheetView>
  </sheetViews>
  <sheetFormatPr defaultRowHeight="21" x14ac:dyDescent="0.35"/>
  <cols>
    <col min="2" max="41" width="4" customWidth="1"/>
    <col min="42" max="44" width="7" customWidth="1"/>
    <col min="45" max="45" width="44.7109375" style="2" customWidth="1"/>
    <col min="46" max="46" width="7.7109375" style="2" bestFit="1" customWidth="1"/>
    <col min="47" max="47" width="12.140625" bestFit="1" customWidth="1"/>
    <col min="49" max="49" width="10.28515625" bestFit="1" customWidth="1"/>
    <col min="50" max="50" width="10" bestFit="1" customWidth="1"/>
    <col min="52" max="52" width="13.28515625" customWidth="1"/>
    <col min="53" max="53" width="10.85546875" bestFit="1" customWidth="1"/>
  </cols>
  <sheetData>
    <row r="1" spans="1:55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R1" t="s">
        <v>45</v>
      </c>
      <c r="AS1" s="2" t="s">
        <v>49</v>
      </c>
      <c r="AT1" s="2" t="s">
        <v>50</v>
      </c>
      <c r="AU1" t="s">
        <v>51</v>
      </c>
      <c r="AV1" t="s">
        <v>4</v>
      </c>
      <c r="AW1" t="s">
        <v>5</v>
      </c>
      <c r="AX1" t="s">
        <v>28</v>
      </c>
      <c r="AZ1" s="44" t="s">
        <v>89</v>
      </c>
      <c r="BA1" s="44"/>
      <c r="BB1" s="45">
        <v>8</v>
      </c>
      <c r="BC1" s="45"/>
    </row>
    <row r="2" spans="1:55" ht="18" customHeight="1" x14ac:dyDescent="0.35">
      <c r="A2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4" t="s">
        <v>18</v>
      </c>
      <c r="O2" s="35"/>
      <c r="P2" s="35"/>
      <c r="Q2" s="36"/>
      <c r="R2" s="19"/>
      <c r="S2" s="19" t="s">
        <v>4</v>
      </c>
      <c r="T2" s="19"/>
      <c r="U2" s="34" t="s">
        <v>122</v>
      </c>
      <c r="V2" s="36"/>
      <c r="W2" s="19"/>
      <c r="X2" s="19" t="s">
        <v>4</v>
      </c>
      <c r="Y2" s="19"/>
      <c r="Z2" s="34" t="s">
        <v>122</v>
      </c>
      <c r="AA2" s="36"/>
      <c r="AB2" s="19"/>
      <c r="AC2" s="19" t="s">
        <v>4</v>
      </c>
      <c r="AD2" s="19"/>
      <c r="AE2" s="34" t="s">
        <v>35</v>
      </c>
      <c r="AF2" s="35"/>
      <c r="AG2" s="35"/>
      <c r="AH2" s="35"/>
      <c r="AI2" s="36"/>
      <c r="AJ2" s="19"/>
      <c r="AK2" s="19"/>
      <c r="AL2" s="19"/>
      <c r="AM2" s="19"/>
      <c r="AN2" s="19"/>
      <c r="AO2" s="19"/>
      <c r="AR2" t="s">
        <v>46</v>
      </c>
      <c r="AS2" s="5" t="s">
        <v>0</v>
      </c>
      <c r="AT2" s="5" t="s">
        <v>31</v>
      </c>
      <c r="AU2" s="1">
        <v>1</v>
      </c>
      <c r="AV2" s="1">
        <v>4</v>
      </c>
      <c r="AW2" s="1">
        <f>AV2</f>
        <v>4</v>
      </c>
      <c r="AX2" s="1">
        <f>AV2*AW2*AU2</f>
        <v>16</v>
      </c>
      <c r="AY2" t="str">
        <f t="shared" ref="AY2:AY18" si="0">IF(COUNTIF($B$2:$AO$41,AT2)=AU2,"Y","")</f>
        <v>Y</v>
      </c>
      <c r="AZ2" s="44"/>
      <c r="BA2" s="44"/>
      <c r="BB2" s="45"/>
      <c r="BC2" s="45"/>
    </row>
    <row r="3" spans="1:55" ht="18" customHeight="1" x14ac:dyDescent="0.35">
      <c r="A3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7"/>
      <c r="O3" s="38"/>
      <c r="P3" s="38"/>
      <c r="Q3" s="39"/>
      <c r="R3" s="19"/>
      <c r="S3" s="19" t="s">
        <v>4</v>
      </c>
      <c r="T3" s="19"/>
      <c r="U3" s="40"/>
      <c r="V3" s="42"/>
      <c r="W3" s="19"/>
      <c r="X3" s="19" t="s">
        <v>4</v>
      </c>
      <c r="Y3" s="19"/>
      <c r="Z3" s="40"/>
      <c r="AA3" s="42"/>
      <c r="AB3" s="19"/>
      <c r="AC3" s="19" t="s">
        <v>4</v>
      </c>
      <c r="AD3" s="19"/>
      <c r="AE3" s="37"/>
      <c r="AF3" s="38"/>
      <c r="AG3" s="38"/>
      <c r="AH3" s="38"/>
      <c r="AI3" s="39"/>
      <c r="AJ3" s="19"/>
      <c r="AK3" s="34" t="s">
        <v>122</v>
      </c>
      <c r="AL3" s="36"/>
      <c r="AM3" s="34" t="s">
        <v>122</v>
      </c>
      <c r="AN3" s="36"/>
      <c r="AO3" s="19"/>
      <c r="AR3" t="s">
        <v>46</v>
      </c>
      <c r="AS3" s="9" t="s">
        <v>1</v>
      </c>
      <c r="AT3" s="14" t="s">
        <v>32</v>
      </c>
      <c r="AU3" s="1">
        <f>VLOOKUP($BB$1,data!$A:$AB,MATCH(AS3,data!$A$1:$AB$1,0),FALSE)</f>
        <v>3</v>
      </c>
      <c r="AV3" s="1">
        <v>3</v>
      </c>
      <c r="AW3" s="1">
        <f t="shared" ref="AW3:AW36" si="1">AV3</f>
        <v>3</v>
      </c>
      <c r="AX3" s="1">
        <f t="shared" ref="AX3:AX22" si="2">AV3*AW3*AU3</f>
        <v>27</v>
      </c>
      <c r="AY3" t="str">
        <f t="shared" si="0"/>
        <v>Y</v>
      </c>
      <c r="AZ3" s="44"/>
      <c r="BA3" s="44"/>
      <c r="BB3" s="45"/>
      <c r="BC3" s="45"/>
    </row>
    <row r="4" spans="1:55" ht="18" customHeight="1" x14ac:dyDescent="0.35">
      <c r="A4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7"/>
      <c r="O4" s="38"/>
      <c r="P4" s="38"/>
      <c r="Q4" s="39"/>
      <c r="R4" s="19"/>
      <c r="S4" s="19" t="s">
        <v>4</v>
      </c>
      <c r="T4" s="19" t="s">
        <v>4</v>
      </c>
      <c r="U4" s="19" t="s">
        <v>4</v>
      </c>
      <c r="V4" s="19" t="s">
        <v>4</v>
      </c>
      <c r="W4" s="19" t="s">
        <v>4</v>
      </c>
      <c r="X4" s="19" t="s">
        <v>4</v>
      </c>
      <c r="Y4" s="19" t="s">
        <v>4</v>
      </c>
      <c r="Z4" s="19" t="s">
        <v>4</v>
      </c>
      <c r="AA4" s="19" t="s">
        <v>4</v>
      </c>
      <c r="AB4" s="19" t="s">
        <v>4</v>
      </c>
      <c r="AC4" s="19" t="s">
        <v>4</v>
      </c>
      <c r="AD4" s="19" t="s">
        <v>4</v>
      </c>
      <c r="AE4" s="37"/>
      <c r="AF4" s="38"/>
      <c r="AG4" s="38"/>
      <c r="AH4" s="38"/>
      <c r="AI4" s="39"/>
      <c r="AJ4" s="19"/>
      <c r="AK4" s="40"/>
      <c r="AL4" s="42"/>
      <c r="AM4" s="40"/>
      <c r="AN4" s="42"/>
      <c r="AO4" s="19"/>
      <c r="AR4" t="s">
        <v>46</v>
      </c>
      <c r="AS4" s="9" t="s">
        <v>2</v>
      </c>
      <c r="AT4" s="14" t="s">
        <v>33</v>
      </c>
      <c r="AU4" s="1">
        <f>VLOOKUP($BB$1,data!$A:$AB,MATCH(AS4,data!$A$1:$AB$1,0),FALSE)</f>
        <v>5</v>
      </c>
      <c r="AV4" s="1">
        <v>3</v>
      </c>
      <c r="AW4" s="1">
        <f t="shared" si="1"/>
        <v>3</v>
      </c>
      <c r="AX4" s="1">
        <f t="shared" si="2"/>
        <v>45</v>
      </c>
      <c r="AY4" t="str">
        <f t="shared" si="0"/>
        <v>Y</v>
      </c>
    </row>
    <row r="5" spans="1:55" ht="18" customHeight="1" x14ac:dyDescent="0.35">
      <c r="A5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 t="s">
        <v>4</v>
      </c>
      <c r="M5" s="19"/>
      <c r="N5" s="40"/>
      <c r="O5" s="41"/>
      <c r="P5" s="41"/>
      <c r="Q5" s="42"/>
      <c r="R5" s="19"/>
      <c r="S5" s="19" t="s">
        <v>4</v>
      </c>
      <c r="T5" s="34" t="s">
        <v>36</v>
      </c>
      <c r="U5" s="35"/>
      <c r="V5" s="36"/>
      <c r="W5" s="19"/>
      <c r="X5" s="19" t="s">
        <v>4</v>
      </c>
      <c r="Y5" s="19"/>
      <c r="Z5" s="34" t="s">
        <v>36</v>
      </c>
      <c r="AA5" s="35"/>
      <c r="AB5" s="36"/>
      <c r="AC5" s="19" t="s">
        <v>4</v>
      </c>
      <c r="AD5" s="19"/>
      <c r="AE5" s="37"/>
      <c r="AF5" s="38"/>
      <c r="AG5" s="38"/>
      <c r="AH5" s="38"/>
      <c r="AI5" s="39"/>
      <c r="AJ5" s="19"/>
      <c r="AK5" s="34" t="s">
        <v>122</v>
      </c>
      <c r="AL5" s="36"/>
      <c r="AM5" s="34" t="s">
        <v>122</v>
      </c>
      <c r="AN5" s="36"/>
      <c r="AO5" s="19"/>
      <c r="AR5" t="s">
        <v>46</v>
      </c>
      <c r="AS5" s="9" t="s">
        <v>90</v>
      </c>
      <c r="AT5" s="10" t="s">
        <v>12</v>
      </c>
      <c r="AU5" s="1">
        <f>VLOOKUP($BB$1,data!$A:$AB,MATCH(AS5,data!$A$1:$AB$1,0),FALSE)</f>
        <v>5</v>
      </c>
      <c r="AV5" s="1">
        <v>3</v>
      </c>
      <c r="AW5" s="1">
        <f t="shared" si="1"/>
        <v>3</v>
      </c>
      <c r="AX5" s="1">
        <f t="shared" si="2"/>
        <v>45</v>
      </c>
      <c r="AY5" t="str">
        <f t="shared" si="0"/>
        <v>Y</v>
      </c>
    </row>
    <row r="6" spans="1:55" ht="18" customHeight="1" x14ac:dyDescent="0.35">
      <c r="A6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 t="s">
        <v>4</v>
      </c>
      <c r="M6" s="19"/>
      <c r="N6" s="19"/>
      <c r="O6" s="19"/>
      <c r="P6" s="19"/>
      <c r="Q6" s="19"/>
      <c r="R6" s="19"/>
      <c r="S6" s="19" t="s">
        <v>4</v>
      </c>
      <c r="T6" s="37"/>
      <c r="U6" s="38"/>
      <c r="V6" s="39"/>
      <c r="W6" s="19"/>
      <c r="X6" s="19"/>
      <c r="Y6" s="19"/>
      <c r="Z6" s="37"/>
      <c r="AA6" s="38"/>
      <c r="AB6" s="39"/>
      <c r="AC6" s="19" t="s">
        <v>4</v>
      </c>
      <c r="AD6" s="19"/>
      <c r="AE6" s="40"/>
      <c r="AF6" s="41"/>
      <c r="AG6" s="41"/>
      <c r="AH6" s="41"/>
      <c r="AI6" s="42"/>
      <c r="AJ6" s="19"/>
      <c r="AK6" s="40"/>
      <c r="AL6" s="42"/>
      <c r="AM6" s="40"/>
      <c r="AN6" s="42"/>
      <c r="AO6" s="19"/>
      <c r="AR6" t="s">
        <v>46</v>
      </c>
      <c r="AS6" s="9" t="s">
        <v>3</v>
      </c>
      <c r="AT6" s="10" t="s">
        <v>11</v>
      </c>
      <c r="AU6" s="1">
        <f>VLOOKUP($BB$1,data!$A:$AB,MATCH(AS6,data!$A$1:$AB$1,0),FALSE)</f>
        <v>3</v>
      </c>
      <c r="AV6" s="1">
        <v>3</v>
      </c>
      <c r="AW6" s="1">
        <f t="shared" si="1"/>
        <v>3</v>
      </c>
      <c r="AX6" s="1">
        <f t="shared" si="2"/>
        <v>27</v>
      </c>
      <c r="AY6" t="str">
        <f t="shared" si="0"/>
        <v>Y</v>
      </c>
    </row>
    <row r="7" spans="1:55" ht="18" customHeight="1" x14ac:dyDescent="0.35">
      <c r="A7">
        <v>6</v>
      </c>
      <c r="B7" s="19"/>
      <c r="C7" s="19"/>
      <c r="D7" s="19"/>
      <c r="E7" s="19"/>
      <c r="F7" s="19"/>
      <c r="G7" s="19"/>
      <c r="H7" s="19"/>
      <c r="I7" s="19"/>
      <c r="J7" s="19" t="s">
        <v>4</v>
      </c>
      <c r="K7" s="19" t="s">
        <v>4</v>
      </c>
      <c r="L7" s="19" t="s">
        <v>4</v>
      </c>
      <c r="M7" s="19" t="s">
        <v>4</v>
      </c>
      <c r="N7" s="19" t="s">
        <v>4</v>
      </c>
      <c r="O7" s="19" t="s">
        <v>4</v>
      </c>
      <c r="P7" s="19" t="s">
        <v>4</v>
      </c>
      <c r="Q7" s="19" t="s">
        <v>4</v>
      </c>
      <c r="R7" s="19" t="s">
        <v>4</v>
      </c>
      <c r="S7" s="19" t="s">
        <v>4</v>
      </c>
      <c r="T7" s="40"/>
      <c r="U7" s="41"/>
      <c r="V7" s="42"/>
      <c r="W7" s="19"/>
      <c r="X7" s="19"/>
      <c r="Y7" s="19"/>
      <c r="Z7" s="40"/>
      <c r="AA7" s="41"/>
      <c r="AB7" s="42"/>
      <c r="AC7" s="19" t="s">
        <v>4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R7" t="s">
        <v>46</v>
      </c>
      <c r="AS7" s="9" t="s">
        <v>91</v>
      </c>
      <c r="AT7" s="10" t="s">
        <v>13</v>
      </c>
      <c r="AU7" s="1">
        <f>VLOOKUP($BB$1,data!$A:$AB,MATCH(AS7,data!$A$1:$AB$1,0),FALSE)</f>
        <v>2</v>
      </c>
      <c r="AV7" s="1">
        <v>3</v>
      </c>
      <c r="AW7" s="1">
        <f t="shared" si="1"/>
        <v>3</v>
      </c>
      <c r="AX7" s="1">
        <f t="shared" si="2"/>
        <v>18</v>
      </c>
      <c r="AY7" t="str">
        <f t="shared" si="0"/>
        <v>Y</v>
      </c>
    </row>
    <row r="8" spans="1:55" ht="18" customHeight="1" x14ac:dyDescent="0.35">
      <c r="A8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 t="s">
        <v>4</v>
      </c>
      <c r="M8" s="34" t="s">
        <v>14</v>
      </c>
      <c r="N8" s="35"/>
      <c r="O8" s="36"/>
      <c r="P8" s="34" t="s">
        <v>15</v>
      </c>
      <c r="Q8" s="35"/>
      <c r="R8" s="36"/>
      <c r="S8" s="19" t="s">
        <v>4</v>
      </c>
      <c r="T8" s="34" t="s">
        <v>17</v>
      </c>
      <c r="U8" s="35"/>
      <c r="V8" s="36"/>
      <c r="W8" s="34" t="s">
        <v>12</v>
      </c>
      <c r="X8" s="35"/>
      <c r="Y8" s="36"/>
      <c r="Z8" s="34" t="s">
        <v>33</v>
      </c>
      <c r="AA8" s="35"/>
      <c r="AB8" s="36"/>
      <c r="AC8" s="19" t="s">
        <v>4</v>
      </c>
      <c r="AD8" s="19"/>
      <c r="AE8" s="19" t="s">
        <v>37</v>
      </c>
      <c r="AF8" s="34" t="s">
        <v>34</v>
      </c>
      <c r="AG8" s="36"/>
      <c r="AH8" s="19"/>
      <c r="AI8" s="19"/>
      <c r="AJ8" s="34" t="s">
        <v>35</v>
      </c>
      <c r="AK8" s="35"/>
      <c r="AL8" s="35"/>
      <c r="AM8" s="35"/>
      <c r="AN8" s="36"/>
      <c r="AO8" s="19"/>
      <c r="AR8" t="s">
        <v>46</v>
      </c>
      <c r="AS8" s="9" t="s">
        <v>61</v>
      </c>
      <c r="AT8" s="10" t="s">
        <v>101</v>
      </c>
      <c r="AU8" s="1">
        <f>VLOOKUP($BB$1,data!$A:$AB,MATCH(AS8,data!$A$1:$AB$1,0),FALSE)</f>
        <v>2</v>
      </c>
      <c r="AV8" s="1">
        <v>3</v>
      </c>
      <c r="AW8" s="1">
        <v>1</v>
      </c>
      <c r="AX8" s="1">
        <f t="shared" si="2"/>
        <v>6</v>
      </c>
      <c r="AY8" t="str">
        <f t="shared" si="0"/>
        <v>Y</v>
      </c>
    </row>
    <row r="9" spans="1:55" ht="18" customHeight="1" x14ac:dyDescent="0.35">
      <c r="A9">
        <v>8</v>
      </c>
      <c r="B9" s="19"/>
      <c r="C9" s="19"/>
      <c r="D9" s="19"/>
      <c r="E9" s="19"/>
      <c r="F9" s="19"/>
      <c r="G9" s="34" t="s">
        <v>35</v>
      </c>
      <c r="H9" s="35"/>
      <c r="I9" s="35"/>
      <c r="J9" s="35"/>
      <c r="K9" s="36"/>
      <c r="L9" s="19" t="s">
        <v>4</v>
      </c>
      <c r="M9" s="37"/>
      <c r="N9" s="38"/>
      <c r="O9" s="39"/>
      <c r="P9" s="37"/>
      <c r="Q9" s="38"/>
      <c r="R9" s="39"/>
      <c r="S9" s="19" t="s">
        <v>4</v>
      </c>
      <c r="T9" s="37"/>
      <c r="U9" s="38"/>
      <c r="V9" s="39"/>
      <c r="W9" s="37"/>
      <c r="X9" s="38"/>
      <c r="Y9" s="39"/>
      <c r="Z9" s="37"/>
      <c r="AA9" s="38"/>
      <c r="AB9" s="39"/>
      <c r="AC9" s="19" t="s">
        <v>4</v>
      </c>
      <c r="AD9" s="34" t="s">
        <v>101</v>
      </c>
      <c r="AE9" s="36"/>
      <c r="AF9" s="40"/>
      <c r="AG9" s="42"/>
      <c r="AH9" s="19"/>
      <c r="AI9" s="19"/>
      <c r="AJ9" s="37"/>
      <c r="AK9" s="38"/>
      <c r="AL9" s="38"/>
      <c r="AM9" s="38"/>
      <c r="AN9" s="39"/>
      <c r="AO9" s="19"/>
      <c r="AR9" t="s">
        <v>46</v>
      </c>
      <c r="AS9" s="9" t="s">
        <v>115</v>
      </c>
      <c r="AT9" s="10" t="s">
        <v>114</v>
      </c>
      <c r="AU9" s="1">
        <f>VLOOKUP($BB$1,data!$A:$AB,MATCH(AS9,data!$A$1:$AB$1,0),FALSE)</f>
        <v>0</v>
      </c>
      <c r="AV9" s="1">
        <v>3</v>
      </c>
      <c r="AW9" s="1">
        <v>3</v>
      </c>
      <c r="AX9" s="1">
        <f t="shared" si="2"/>
        <v>0</v>
      </c>
      <c r="AY9" t="str">
        <f t="shared" si="0"/>
        <v>Y</v>
      </c>
    </row>
    <row r="10" spans="1:55" ht="18" customHeight="1" x14ac:dyDescent="0.35">
      <c r="A10">
        <v>9</v>
      </c>
      <c r="B10" s="19"/>
      <c r="C10" s="19"/>
      <c r="D10" s="19"/>
      <c r="E10" s="19"/>
      <c r="F10" s="19"/>
      <c r="G10" s="37"/>
      <c r="H10" s="38"/>
      <c r="I10" s="38"/>
      <c r="J10" s="38"/>
      <c r="K10" s="39"/>
      <c r="L10" s="19" t="s">
        <v>4</v>
      </c>
      <c r="M10" s="40"/>
      <c r="N10" s="41"/>
      <c r="O10" s="42"/>
      <c r="P10" s="40"/>
      <c r="Q10" s="41"/>
      <c r="R10" s="42"/>
      <c r="S10" s="19" t="s">
        <v>4</v>
      </c>
      <c r="T10" s="40"/>
      <c r="U10" s="41"/>
      <c r="V10" s="42"/>
      <c r="W10" s="40"/>
      <c r="X10" s="41"/>
      <c r="Y10" s="42"/>
      <c r="Z10" s="40"/>
      <c r="AA10" s="41"/>
      <c r="AB10" s="42"/>
      <c r="AC10" s="19" t="s">
        <v>4</v>
      </c>
      <c r="AD10" s="40"/>
      <c r="AE10" s="42"/>
      <c r="AF10" s="19"/>
      <c r="AG10" s="19"/>
      <c r="AH10" s="34" t="s">
        <v>34</v>
      </c>
      <c r="AI10" s="36"/>
      <c r="AJ10" s="37"/>
      <c r="AK10" s="38"/>
      <c r="AL10" s="38"/>
      <c r="AM10" s="38"/>
      <c r="AN10" s="39"/>
      <c r="AO10" s="19"/>
      <c r="AR10" t="s">
        <v>46</v>
      </c>
      <c r="AS10" s="8" t="s">
        <v>92</v>
      </c>
      <c r="AT10" s="8" t="s">
        <v>35</v>
      </c>
      <c r="AU10" s="1">
        <f>VLOOKUP($BB$1,data!$A:$AB,MATCH(AS10,data!$A$1:$AB$1,0),FALSE)</f>
        <v>4</v>
      </c>
      <c r="AV10" s="1">
        <v>5</v>
      </c>
      <c r="AW10" s="1">
        <f t="shared" si="1"/>
        <v>5</v>
      </c>
      <c r="AX10" s="1">
        <f t="shared" si="2"/>
        <v>100</v>
      </c>
      <c r="AY10" t="str">
        <f t="shared" si="0"/>
        <v>Y</v>
      </c>
    </row>
    <row r="11" spans="1:55" ht="18" customHeight="1" x14ac:dyDescent="0.35">
      <c r="A11">
        <v>10</v>
      </c>
      <c r="B11" s="19"/>
      <c r="C11" s="19"/>
      <c r="D11" s="19"/>
      <c r="E11" s="19"/>
      <c r="F11" s="19"/>
      <c r="G11" s="37"/>
      <c r="H11" s="38"/>
      <c r="I11" s="38"/>
      <c r="J11" s="38"/>
      <c r="K11" s="39"/>
      <c r="L11" s="19" t="s">
        <v>4</v>
      </c>
      <c r="M11" s="34" t="s">
        <v>15</v>
      </c>
      <c r="N11" s="35"/>
      <c r="O11" s="36"/>
      <c r="P11" s="34" t="s">
        <v>12</v>
      </c>
      <c r="Q11" s="35"/>
      <c r="R11" s="36"/>
      <c r="S11" s="19" t="s">
        <v>4</v>
      </c>
      <c r="T11" s="19" t="s">
        <v>4</v>
      </c>
      <c r="U11" s="19" t="s">
        <v>4</v>
      </c>
      <c r="V11" s="19" t="s">
        <v>4</v>
      </c>
      <c r="W11" s="19" t="s">
        <v>4</v>
      </c>
      <c r="X11" s="19" t="s">
        <v>4</v>
      </c>
      <c r="Y11" s="19" t="s">
        <v>4</v>
      </c>
      <c r="Z11" s="19" t="s">
        <v>4</v>
      </c>
      <c r="AA11" s="19" t="s">
        <v>4</v>
      </c>
      <c r="AB11" s="19" t="s">
        <v>4</v>
      </c>
      <c r="AC11" s="19" t="s">
        <v>4</v>
      </c>
      <c r="AD11" s="19" t="s">
        <v>4</v>
      </c>
      <c r="AE11" s="19" t="s">
        <v>4</v>
      </c>
      <c r="AF11" s="19" t="s">
        <v>4</v>
      </c>
      <c r="AG11" s="19"/>
      <c r="AH11" s="40"/>
      <c r="AI11" s="42"/>
      <c r="AJ11" s="37"/>
      <c r="AK11" s="38"/>
      <c r="AL11" s="38"/>
      <c r="AM11" s="38"/>
      <c r="AN11" s="39"/>
      <c r="AO11" s="19"/>
      <c r="AR11" t="s">
        <v>46</v>
      </c>
      <c r="AS11" s="8" t="s">
        <v>93</v>
      </c>
      <c r="AT11" s="8" t="s">
        <v>36</v>
      </c>
      <c r="AU11" s="1">
        <f>VLOOKUP($BB$1,data!$A:$AB,MATCH(AS11,data!$A$1:$AB$1,0),FALSE)</f>
        <v>4</v>
      </c>
      <c r="AV11" s="1">
        <v>3</v>
      </c>
      <c r="AW11" s="1">
        <f t="shared" si="1"/>
        <v>3</v>
      </c>
      <c r="AX11" s="1">
        <f t="shared" si="2"/>
        <v>36</v>
      </c>
      <c r="AY11" t="str">
        <f t="shared" si="0"/>
        <v>Y</v>
      </c>
    </row>
    <row r="12" spans="1:55" ht="18" customHeight="1" x14ac:dyDescent="0.35">
      <c r="A12">
        <v>11</v>
      </c>
      <c r="B12" s="19"/>
      <c r="C12" s="19"/>
      <c r="D12" s="19"/>
      <c r="E12" s="19"/>
      <c r="F12" s="19"/>
      <c r="G12" s="37"/>
      <c r="H12" s="38"/>
      <c r="I12" s="38"/>
      <c r="J12" s="38"/>
      <c r="K12" s="39"/>
      <c r="L12" s="19" t="s">
        <v>4</v>
      </c>
      <c r="M12" s="37"/>
      <c r="N12" s="38"/>
      <c r="O12" s="39"/>
      <c r="P12" s="37"/>
      <c r="Q12" s="38"/>
      <c r="R12" s="39"/>
      <c r="S12" s="19" t="s">
        <v>4</v>
      </c>
      <c r="T12" s="34" t="s">
        <v>13</v>
      </c>
      <c r="U12" s="35"/>
      <c r="V12" s="36"/>
      <c r="W12" s="34" t="s">
        <v>32</v>
      </c>
      <c r="X12" s="35"/>
      <c r="Y12" s="36"/>
      <c r="Z12" s="34" t="s">
        <v>11</v>
      </c>
      <c r="AA12" s="35"/>
      <c r="AB12" s="36"/>
      <c r="AC12" s="34" t="s">
        <v>119</v>
      </c>
      <c r="AD12" s="35"/>
      <c r="AE12" s="36"/>
      <c r="AF12" s="19" t="s">
        <v>4</v>
      </c>
      <c r="AG12" s="34" t="s">
        <v>101</v>
      </c>
      <c r="AH12" s="36"/>
      <c r="AI12" s="19" t="s">
        <v>37</v>
      </c>
      <c r="AJ12" s="40"/>
      <c r="AK12" s="41"/>
      <c r="AL12" s="41"/>
      <c r="AM12" s="41"/>
      <c r="AN12" s="42"/>
      <c r="AO12" s="19"/>
      <c r="AR12" t="s">
        <v>46</v>
      </c>
      <c r="AS12" s="8" t="s">
        <v>10</v>
      </c>
      <c r="AT12" s="8" t="s">
        <v>18</v>
      </c>
      <c r="AU12" s="1">
        <f>VLOOKUP($BB$1,data!$A:$AB,MATCH(AS12,data!$A$1:$AB$1,0),FALSE)</f>
        <v>1</v>
      </c>
      <c r="AV12" s="1">
        <v>4</v>
      </c>
      <c r="AW12" s="1">
        <f t="shared" si="1"/>
        <v>4</v>
      </c>
      <c r="AX12" s="1">
        <f t="shared" si="2"/>
        <v>16</v>
      </c>
      <c r="AY12" t="str">
        <f t="shared" si="0"/>
        <v>Y</v>
      </c>
    </row>
    <row r="13" spans="1:55" ht="18" customHeight="1" x14ac:dyDescent="0.35">
      <c r="A13">
        <v>12</v>
      </c>
      <c r="B13" s="19"/>
      <c r="C13" s="19"/>
      <c r="D13" s="19"/>
      <c r="E13" s="19"/>
      <c r="F13" s="19"/>
      <c r="G13" s="40"/>
      <c r="H13" s="41"/>
      <c r="I13" s="41"/>
      <c r="J13" s="41"/>
      <c r="K13" s="42"/>
      <c r="L13" s="19" t="s">
        <v>4</v>
      </c>
      <c r="M13" s="40"/>
      <c r="N13" s="41"/>
      <c r="O13" s="42"/>
      <c r="P13" s="40"/>
      <c r="Q13" s="41"/>
      <c r="R13" s="42"/>
      <c r="S13" s="19" t="s">
        <v>4</v>
      </c>
      <c r="T13" s="37"/>
      <c r="U13" s="38"/>
      <c r="V13" s="39"/>
      <c r="W13" s="37"/>
      <c r="X13" s="38"/>
      <c r="Y13" s="39"/>
      <c r="Z13" s="37"/>
      <c r="AA13" s="38"/>
      <c r="AB13" s="39"/>
      <c r="AC13" s="37"/>
      <c r="AD13" s="38"/>
      <c r="AE13" s="39"/>
      <c r="AF13" s="19" t="s">
        <v>4</v>
      </c>
      <c r="AG13" s="40"/>
      <c r="AH13" s="42"/>
      <c r="AI13" s="19"/>
      <c r="AJ13" s="19"/>
      <c r="AK13" s="19"/>
      <c r="AL13" s="19"/>
      <c r="AM13" s="19" t="s">
        <v>4</v>
      </c>
      <c r="AN13" s="19"/>
      <c r="AO13" s="19"/>
      <c r="AR13" t="s">
        <v>46</v>
      </c>
      <c r="AS13" s="8" t="s">
        <v>94</v>
      </c>
      <c r="AT13" s="8" t="s">
        <v>42</v>
      </c>
      <c r="AU13" s="1">
        <f>VLOOKUP($BB$1,data!$A:$AB,MATCH(AS13,data!$A$1:$AB$1,0),FALSE)</f>
        <v>1</v>
      </c>
      <c r="AV13" s="1">
        <v>3</v>
      </c>
      <c r="AW13" s="1">
        <f t="shared" si="1"/>
        <v>3</v>
      </c>
      <c r="AX13" s="1">
        <f t="shared" si="2"/>
        <v>9</v>
      </c>
      <c r="AY13" t="str">
        <f t="shared" si="0"/>
        <v>Y</v>
      </c>
      <c r="AZ13" s="1"/>
    </row>
    <row r="14" spans="1:55" ht="18" customHeight="1" x14ac:dyDescent="0.35">
      <c r="A14">
        <v>13</v>
      </c>
      <c r="B14" s="19"/>
      <c r="C14" s="19"/>
      <c r="D14" s="19"/>
      <c r="E14" s="19"/>
      <c r="F14" s="19"/>
      <c r="G14" s="19"/>
      <c r="H14" s="19"/>
      <c r="I14" s="19"/>
      <c r="J14" s="19" t="s">
        <v>4</v>
      </c>
      <c r="K14" s="19" t="s">
        <v>4</v>
      </c>
      <c r="L14" s="19" t="s">
        <v>4</v>
      </c>
      <c r="M14" s="34" t="s">
        <v>14</v>
      </c>
      <c r="N14" s="35"/>
      <c r="O14" s="36"/>
      <c r="P14" s="19"/>
      <c r="Q14" s="19" t="s">
        <v>37</v>
      </c>
      <c r="R14" s="19"/>
      <c r="S14" s="19" t="s">
        <v>4</v>
      </c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19" t="s">
        <v>4</v>
      </c>
      <c r="AG14" s="19" t="s">
        <v>4</v>
      </c>
      <c r="AH14" s="19" t="s">
        <v>4</v>
      </c>
      <c r="AI14" s="19" t="s">
        <v>4</v>
      </c>
      <c r="AJ14" s="19" t="s">
        <v>4</v>
      </c>
      <c r="AK14" s="19" t="s">
        <v>4</v>
      </c>
      <c r="AL14" s="19" t="s">
        <v>4</v>
      </c>
      <c r="AM14" s="19" t="s">
        <v>4</v>
      </c>
      <c r="AN14" s="19" t="s">
        <v>4</v>
      </c>
      <c r="AO14" s="19" t="s">
        <v>4</v>
      </c>
      <c r="AR14" t="s">
        <v>48</v>
      </c>
      <c r="AS14" s="6" t="s">
        <v>95</v>
      </c>
      <c r="AT14" s="6" t="s">
        <v>4</v>
      </c>
      <c r="AU14" s="1">
        <f>VLOOKUP($BB$1,data!$A:$AB,MATCH(AS14,data!$A$1:$AB$1,0),FALSE)</f>
        <v>200</v>
      </c>
      <c r="AV14" s="1">
        <v>1</v>
      </c>
      <c r="AW14" s="1">
        <f t="shared" si="1"/>
        <v>1</v>
      </c>
      <c r="AX14" s="1">
        <f t="shared" si="2"/>
        <v>200</v>
      </c>
      <c r="AY14" t="str">
        <f t="shared" si="0"/>
        <v>Y</v>
      </c>
      <c r="AZ14" s="1">
        <f>COUNTIF($B$2:$AO$41,"w")</f>
        <v>200</v>
      </c>
    </row>
    <row r="15" spans="1:55" ht="18" customHeight="1" x14ac:dyDescent="0.35">
      <c r="A15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4</v>
      </c>
      <c r="M15" s="37"/>
      <c r="N15" s="38"/>
      <c r="O15" s="39"/>
      <c r="P15" s="34" t="s">
        <v>33</v>
      </c>
      <c r="Q15" s="35"/>
      <c r="R15" s="36"/>
      <c r="S15" s="19" t="s">
        <v>4</v>
      </c>
      <c r="T15" s="34" t="s">
        <v>16</v>
      </c>
      <c r="U15" s="35"/>
      <c r="V15" s="36"/>
      <c r="W15" s="34" t="s">
        <v>17</v>
      </c>
      <c r="X15" s="35"/>
      <c r="Y15" s="36"/>
      <c r="Z15" s="34" t="s">
        <v>22</v>
      </c>
      <c r="AA15" s="35"/>
      <c r="AB15" s="36"/>
      <c r="AC15" s="34" t="s">
        <v>11</v>
      </c>
      <c r="AD15" s="35"/>
      <c r="AE15" s="36"/>
      <c r="AF15" s="19" t="s">
        <v>4</v>
      </c>
      <c r="AG15" s="34" t="s">
        <v>33</v>
      </c>
      <c r="AH15" s="35"/>
      <c r="AI15" s="36"/>
      <c r="AJ15" s="34" t="s">
        <v>36</v>
      </c>
      <c r="AK15" s="35"/>
      <c r="AL15" s="36"/>
      <c r="AM15" s="19" t="s">
        <v>4</v>
      </c>
      <c r="AN15" s="19"/>
      <c r="AO15" s="19"/>
      <c r="AR15" t="s">
        <v>46</v>
      </c>
      <c r="AS15" s="4" t="s">
        <v>98</v>
      </c>
      <c r="AT15" s="4" t="s">
        <v>14</v>
      </c>
      <c r="AU15" s="1">
        <f>VLOOKUP($BB$1,data!$A:$AB,MATCH(AS15,data!$A$1:$AB$1,0),FALSE)</f>
        <v>6</v>
      </c>
      <c r="AV15" s="1">
        <v>3</v>
      </c>
      <c r="AW15" s="1">
        <f t="shared" si="1"/>
        <v>3</v>
      </c>
      <c r="AX15" s="1">
        <f t="shared" si="2"/>
        <v>54</v>
      </c>
      <c r="AY15" t="str">
        <f t="shared" si="0"/>
        <v>Y</v>
      </c>
    </row>
    <row r="16" spans="1:55" ht="18" customHeight="1" x14ac:dyDescent="0.35">
      <c r="A16">
        <v>15</v>
      </c>
      <c r="B16" s="19"/>
      <c r="C16" s="19"/>
      <c r="D16" s="19"/>
      <c r="E16" s="19"/>
      <c r="F16" s="19"/>
      <c r="G16" s="19"/>
      <c r="H16" s="34" t="s">
        <v>34</v>
      </c>
      <c r="I16" s="36"/>
      <c r="J16" s="19"/>
      <c r="K16" s="19"/>
      <c r="L16" s="19" t="s">
        <v>4</v>
      </c>
      <c r="M16" s="40"/>
      <c r="N16" s="41"/>
      <c r="O16" s="42"/>
      <c r="P16" s="37"/>
      <c r="Q16" s="38"/>
      <c r="R16" s="39"/>
      <c r="S16" s="19" t="s">
        <v>4</v>
      </c>
      <c r="T16" s="37"/>
      <c r="U16" s="38"/>
      <c r="V16" s="39"/>
      <c r="W16" s="37"/>
      <c r="X16" s="38"/>
      <c r="Y16" s="39"/>
      <c r="Z16" s="37"/>
      <c r="AA16" s="38"/>
      <c r="AB16" s="39"/>
      <c r="AC16" s="37"/>
      <c r="AD16" s="38"/>
      <c r="AE16" s="39"/>
      <c r="AF16" s="19" t="s">
        <v>4</v>
      </c>
      <c r="AG16" s="37"/>
      <c r="AH16" s="38"/>
      <c r="AI16" s="39"/>
      <c r="AJ16" s="37"/>
      <c r="AK16" s="38"/>
      <c r="AL16" s="39"/>
      <c r="AM16" s="19" t="s">
        <v>4</v>
      </c>
      <c r="AN16" s="34" t="s">
        <v>122</v>
      </c>
      <c r="AO16" s="36"/>
      <c r="AR16" t="s">
        <v>46</v>
      </c>
      <c r="AS16" s="23" t="s">
        <v>6</v>
      </c>
      <c r="AT16" s="23" t="s">
        <v>16</v>
      </c>
      <c r="AU16" s="1">
        <f>VLOOKUP($BB$1,data!$A:$AB,MATCH(AS16,data!$A$1:$AB$1,0),FALSE)</f>
        <v>3</v>
      </c>
      <c r="AV16" s="1">
        <v>3</v>
      </c>
      <c r="AW16" s="1">
        <f t="shared" si="1"/>
        <v>3</v>
      </c>
      <c r="AX16" s="1">
        <f t="shared" si="2"/>
        <v>27</v>
      </c>
      <c r="AY16" t="str">
        <f t="shared" si="0"/>
        <v>Y</v>
      </c>
    </row>
    <row r="17" spans="1:53" ht="18" customHeight="1" x14ac:dyDescent="0.35">
      <c r="A17">
        <v>16</v>
      </c>
      <c r="B17" s="19"/>
      <c r="C17" s="19"/>
      <c r="D17" s="19"/>
      <c r="E17" s="19"/>
      <c r="F17" s="19"/>
      <c r="G17" s="19"/>
      <c r="H17" s="40"/>
      <c r="I17" s="42"/>
      <c r="J17" s="19"/>
      <c r="K17" s="19"/>
      <c r="L17" s="19" t="s">
        <v>4</v>
      </c>
      <c r="M17" s="34" t="s">
        <v>15</v>
      </c>
      <c r="N17" s="35"/>
      <c r="O17" s="36"/>
      <c r="P17" s="40"/>
      <c r="Q17" s="41"/>
      <c r="R17" s="42"/>
      <c r="S17" s="19" t="s">
        <v>4</v>
      </c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19" t="s">
        <v>4</v>
      </c>
      <c r="AG17" s="40"/>
      <c r="AH17" s="41"/>
      <c r="AI17" s="42"/>
      <c r="AJ17" s="40"/>
      <c r="AK17" s="41"/>
      <c r="AL17" s="42"/>
      <c r="AM17" s="19" t="s">
        <v>4</v>
      </c>
      <c r="AN17" s="40"/>
      <c r="AO17" s="42"/>
      <c r="AR17" t="s">
        <v>46</v>
      </c>
      <c r="AS17" s="3" t="s">
        <v>7</v>
      </c>
      <c r="AT17" s="3" t="s">
        <v>15</v>
      </c>
      <c r="AU17" s="1">
        <f>VLOOKUP($BB$1,data!$A:$AB,MATCH(AS17,data!$A$1:$AB$1,0),FALSE)</f>
        <v>6</v>
      </c>
      <c r="AV17" s="1">
        <v>3</v>
      </c>
      <c r="AW17" s="1">
        <f t="shared" si="1"/>
        <v>3</v>
      </c>
      <c r="AX17" s="1">
        <f t="shared" si="2"/>
        <v>54</v>
      </c>
      <c r="AY17" t="str">
        <f t="shared" si="0"/>
        <v>Y</v>
      </c>
    </row>
    <row r="18" spans="1:53" ht="18" customHeight="1" x14ac:dyDescent="0.35">
      <c r="A18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 t="s">
        <v>4</v>
      </c>
      <c r="M18" s="37"/>
      <c r="N18" s="38"/>
      <c r="O18" s="39"/>
      <c r="P18" s="19"/>
      <c r="Q18" s="19"/>
      <c r="R18" s="19"/>
      <c r="S18" s="19" t="s">
        <v>4</v>
      </c>
      <c r="T18" s="34" t="s">
        <v>44</v>
      </c>
      <c r="U18" s="36"/>
      <c r="V18" s="34" t="s">
        <v>31</v>
      </c>
      <c r="W18" s="35"/>
      <c r="X18" s="35"/>
      <c r="Y18" s="36"/>
      <c r="Z18" s="34" t="s">
        <v>17</v>
      </c>
      <c r="AA18" s="35"/>
      <c r="AB18" s="36"/>
      <c r="AC18" s="34" t="s">
        <v>32</v>
      </c>
      <c r="AD18" s="35"/>
      <c r="AE18" s="36"/>
      <c r="AF18" s="19" t="s">
        <v>4</v>
      </c>
      <c r="AG18" s="34" t="s">
        <v>12</v>
      </c>
      <c r="AH18" s="35"/>
      <c r="AI18" s="36"/>
      <c r="AJ18" s="34" t="s">
        <v>125</v>
      </c>
      <c r="AK18" s="35"/>
      <c r="AL18" s="36"/>
      <c r="AM18" s="19" t="s">
        <v>4</v>
      </c>
      <c r="AN18" s="19"/>
      <c r="AO18" s="19"/>
      <c r="AR18" t="s">
        <v>46</v>
      </c>
      <c r="AS18" s="24" t="s">
        <v>8</v>
      </c>
      <c r="AT18" s="24" t="s">
        <v>17</v>
      </c>
      <c r="AU18" s="1">
        <f>VLOOKUP($BB$1,data!$A:$AB,MATCH(AS18,data!$A$1:$AB$1,0),FALSE)</f>
        <v>3</v>
      </c>
      <c r="AV18" s="1">
        <v>3</v>
      </c>
      <c r="AW18" s="1">
        <f t="shared" si="1"/>
        <v>3</v>
      </c>
      <c r="AX18" s="1">
        <f t="shared" si="2"/>
        <v>27</v>
      </c>
      <c r="AY18" t="str">
        <f t="shared" si="0"/>
        <v>Y</v>
      </c>
    </row>
    <row r="19" spans="1:53" ht="18" customHeight="1" x14ac:dyDescent="0.35">
      <c r="A19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 t="s">
        <v>4</v>
      </c>
      <c r="M19" s="40"/>
      <c r="N19" s="41"/>
      <c r="O19" s="42"/>
      <c r="P19" s="34" t="s">
        <v>12</v>
      </c>
      <c r="Q19" s="35"/>
      <c r="R19" s="36"/>
      <c r="S19" s="19" t="s">
        <v>4</v>
      </c>
      <c r="T19" s="40"/>
      <c r="U19" s="42"/>
      <c r="V19" s="37"/>
      <c r="W19" s="38"/>
      <c r="X19" s="38"/>
      <c r="Y19" s="39"/>
      <c r="Z19" s="37"/>
      <c r="AA19" s="38"/>
      <c r="AB19" s="39"/>
      <c r="AC19" s="37"/>
      <c r="AD19" s="38"/>
      <c r="AE19" s="39"/>
      <c r="AF19" s="19" t="s">
        <v>4</v>
      </c>
      <c r="AG19" s="37"/>
      <c r="AH19" s="38"/>
      <c r="AI19" s="39"/>
      <c r="AJ19" s="37"/>
      <c r="AK19" s="38"/>
      <c r="AL19" s="39"/>
      <c r="AM19" s="19" t="s">
        <v>4</v>
      </c>
      <c r="AN19" s="19" t="s">
        <v>4</v>
      </c>
      <c r="AO19" s="19" t="s">
        <v>4</v>
      </c>
      <c r="AR19" t="s">
        <v>46</v>
      </c>
      <c r="AS19" s="25" t="s">
        <v>116</v>
      </c>
      <c r="AT19" s="25" t="s">
        <v>117</v>
      </c>
      <c r="AU19" s="1">
        <f>VLOOKUP($BB$1,data!$A:$AB,MATCH(AS19,data!$A$1:$AB$1,0),FALSE)</f>
        <v>1</v>
      </c>
      <c r="AV19" s="1">
        <v>3</v>
      </c>
      <c r="AW19" s="1">
        <f t="shared" ref="AW19:AW20" si="3">AV19</f>
        <v>3</v>
      </c>
      <c r="AX19" s="1">
        <f t="shared" ref="AX19:AX20" si="4">AV19*AW19*AU19</f>
        <v>9</v>
      </c>
      <c r="AY19" t="str">
        <f t="shared" ref="AY19:AY20" si="5">IF(COUNTIF($B$2:$AO$41,AT19)=AU19,"Y","")</f>
        <v>Y</v>
      </c>
    </row>
    <row r="20" spans="1:53" ht="18" customHeight="1" x14ac:dyDescent="0.35">
      <c r="A20">
        <v>19</v>
      </c>
      <c r="B20" s="19"/>
      <c r="C20" s="19"/>
      <c r="D20" s="19"/>
      <c r="E20" s="19"/>
      <c r="F20" s="19"/>
      <c r="G20" s="19"/>
      <c r="H20" s="19"/>
      <c r="I20" s="19"/>
      <c r="J20" s="19" t="s">
        <v>4</v>
      </c>
      <c r="K20" s="19" t="s">
        <v>4</v>
      </c>
      <c r="L20" s="19" t="s">
        <v>4</v>
      </c>
      <c r="M20" s="19"/>
      <c r="N20" s="19"/>
      <c r="O20" s="19"/>
      <c r="P20" s="37"/>
      <c r="Q20" s="38"/>
      <c r="R20" s="39"/>
      <c r="S20" s="19" t="s">
        <v>4</v>
      </c>
      <c r="T20" s="34" t="s">
        <v>44</v>
      </c>
      <c r="U20" s="36"/>
      <c r="V20" s="37"/>
      <c r="W20" s="38"/>
      <c r="X20" s="38"/>
      <c r="Y20" s="39"/>
      <c r="Z20" s="40"/>
      <c r="AA20" s="41"/>
      <c r="AB20" s="42"/>
      <c r="AC20" s="40"/>
      <c r="AD20" s="41"/>
      <c r="AE20" s="42"/>
      <c r="AF20" s="19" t="s">
        <v>4</v>
      </c>
      <c r="AG20" s="40"/>
      <c r="AH20" s="41"/>
      <c r="AI20" s="42"/>
      <c r="AJ20" s="40"/>
      <c r="AK20" s="41"/>
      <c r="AL20" s="42"/>
      <c r="AM20" s="19" t="s">
        <v>4</v>
      </c>
      <c r="AN20" s="19"/>
      <c r="AO20" s="19"/>
      <c r="AR20" t="s">
        <v>46</v>
      </c>
      <c r="AS20" s="26" t="s">
        <v>118</v>
      </c>
      <c r="AT20" s="26" t="s">
        <v>119</v>
      </c>
      <c r="AU20" s="1">
        <f>VLOOKUP($BB$1,data!$A:$AB,MATCH(AS20,data!$A$1:$AB$1,0),FALSE)</f>
        <v>1</v>
      </c>
      <c r="AV20" s="1">
        <v>3</v>
      </c>
      <c r="AW20" s="1">
        <f t="shared" si="3"/>
        <v>3</v>
      </c>
      <c r="AX20" s="1">
        <f t="shared" si="4"/>
        <v>9</v>
      </c>
      <c r="AY20" t="str">
        <f t="shared" si="5"/>
        <v>Y</v>
      </c>
    </row>
    <row r="21" spans="1:53" ht="18" customHeight="1" x14ac:dyDescent="0.35">
      <c r="A21">
        <v>20</v>
      </c>
      <c r="B21" s="19"/>
      <c r="C21" s="19"/>
      <c r="D21" s="19"/>
      <c r="E21" s="19"/>
      <c r="F21" s="19"/>
      <c r="G21" s="34" t="s">
        <v>35</v>
      </c>
      <c r="H21" s="35"/>
      <c r="I21" s="35"/>
      <c r="J21" s="35"/>
      <c r="K21" s="36"/>
      <c r="L21" s="19" t="s">
        <v>4</v>
      </c>
      <c r="M21" s="34" t="s">
        <v>14</v>
      </c>
      <c r="N21" s="35"/>
      <c r="O21" s="36"/>
      <c r="P21" s="40"/>
      <c r="Q21" s="41"/>
      <c r="R21" s="42"/>
      <c r="S21" s="19" t="s">
        <v>4</v>
      </c>
      <c r="T21" s="40"/>
      <c r="U21" s="42"/>
      <c r="V21" s="40"/>
      <c r="W21" s="41"/>
      <c r="X21" s="41"/>
      <c r="Y21" s="42"/>
      <c r="Z21" s="34" t="s">
        <v>16</v>
      </c>
      <c r="AA21" s="35"/>
      <c r="AB21" s="36"/>
      <c r="AC21" s="34" t="s">
        <v>13</v>
      </c>
      <c r="AD21" s="35"/>
      <c r="AE21" s="36"/>
      <c r="AF21" s="19" t="s">
        <v>4</v>
      </c>
      <c r="AG21" s="34" t="s">
        <v>16</v>
      </c>
      <c r="AH21" s="35"/>
      <c r="AI21" s="36"/>
      <c r="AJ21" s="34" t="s">
        <v>36</v>
      </c>
      <c r="AK21" s="35"/>
      <c r="AL21" s="36"/>
      <c r="AM21" s="19" t="s">
        <v>4</v>
      </c>
      <c r="AN21" s="34" t="s">
        <v>122</v>
      </c>
      <c r="AO21" s="36"/>
      <c r="AR21" t="s">
        <v>46</v>
      </c>
      <c r="AS21" s="8" t="s">
        <v>9</v>
      </c>
      <c r="AT21" s="8" t="s">
        <v>34</v>
      </c>
      <c r="AU21" s="1">
        <v>3</v>
      </c>
      <c r="AV21" s="1">
        <v>2</v>
      </c>
      <c r="AW21" s="1">
        <f t="shared" si="1"/>
        <v>2</v>
      </c>
      <c r="AX21" s="1">
        <f t="shared" si="2"/>
        <v>12</v>
      </c>
      <c r="AY21" t="str">
        <f>IF(COUNTIF($B$2:$AO$41,AT21)=AU21,"Y","")</f>
        <v>Y</v>
      </c>
    </row>
    <row r="22" spans="1:53" ht="18" customHeight="1" x14ac:dyDescent="0.35">
      <c r="A22">
        <v>21</v>
      </c>
      <c r="B22" s="19"/>
      <c r="C22" s="19"/>
      <c r="D22" s="19"/>
      <c r="E22" s="19"/>
      <c r="F22" s="19"/>
      <c r="G22" s="37"/>
      <c r="H22" s="38"/>
      <c r="I22" s="38"/>
      <c r="J22" s="38"/>
      <c r="K22" s="39"/>
      <c r="L22" s="19" t="s">
        <v>4</v>
      </c>
      <c r="M22" s="37"/>
      <c r="N22" s="38"/>
      <c r="O22" s="39"/>
      <c r="P22" s="19"/>
      <c r="Q22" s="19" t="s">
        <v>37</v>
      </c>
      <c r="R22" s="19"/>
      <c r="S22" s="19" t="s">
        <v>4</v>
      </c>
      <c r="T22" s="34" t="s">
        <v>11</v>
      </c>
      <c r="U22" s="35"/>
      <c r="V22" s="36"/>
      <c r="W22" s="34" t="s">
        <v>32</v>
      </c>
      <c r="X22" s="35"/>
      <c r="Y22" s="36"/>
      <c r="Z22" s="37"/>
      <c r="AA22" s="38"/>
      <c r="AB22" s="39"/>
      <c r="AC22" s="37"/>
      <c r="AD22" s="38"/>
      <c r="AE22" s="39"/>
      <c r="AF22" s="19" t="s">
        <v>4</v>
      </c>
      <c r="AG22" s="37"/>
      <c r="AH22" s="38"/>
      <c r="AI22" s="39"/>
      <c r="AJ22" s="37"/>
      <c r="AK22" s="38"/>
      <c r="AL22" s="39"/>
      <c r="AM22" s="19" t="s">
        <v>4</v>
      </c>
      <c r="AN22" s="40"/>
      <c r="AO22" s="42"/>
      <c r="AR22" t="s">
        <v>46</v>
      </c>
      <c r="AS22" s="7" t="s">
        <v>21</v>
      </c>
      <c r="AT22" s="7" t="s">
        <v>22</v>
      </c>
      <c r="AU22" s="1">
        <v>1</v>
      </c>
      <c r="AV22" s="1">
        <v>3</v>
      </c>
      <c r="AW22" s="1">
        <f t="shared" si="1"/>
        <v>3</v>
      </c>
      <c r="AX22" s="1">
        <f t="shared" si="2"/>
        <v>9</v>
      </c>
      <c r="AY22" t="str">
        <f>IF(COUNTIF($B$2:$AO$41,AT22)=AU22,"Y","")</f>
        <v>Y</v>
      </c>
      <c r="BA22">
        <v>106</v>
      </c>
    </row>
    <row r="23" spans="1:53" ht="18" customHeight="1" x14ac:dyDescent="0.35">
      <c r="A23">
        <v>22</v>
      </c>
      <c r="B23" s="19"/>
      <c r="C23" s="19"/>
      <c r="D23" s="19"/>
      <c r="E23" s="19"/>
      <c r="F23" s="19"/>
      <c r="G23" s="37"/>
      <c r="H23" s="38"/>
      <c r="I23" s="38"/>
      <c r="J23" s="38"/>
      <c r="K23" s="39"/>
      <c r="L23" s="19" t="s">
        <v>4</v>
      </c>
      <c r="M23" s="40"/>
      <c r="N23" s="41"/>
      <c r="O23" s="42"/>
      <c r="P23" s="34" t="s">
        <v>33</v>
      </c>
      <c r="Q23" s="35"/>
      <c r="R23" s="36"/>
      <c r="S23" s="19" t="s">
        <v>4</v>
      </c>
      <c r="T23" s="37"/>
      <c r="U23" s="38"/>
      <c r="V23" s="39"/>
      <c r="W23" s="37"/>
      <c r="X23" s="38"/>
      <c r="Y23" s="39"/>
      <c r="Z23" s="40"/>
      <c r="AA23" s="41"/>
      <c r="AB23" s="42"/>
      <c r="AC23" s="40"/>
      <c r="AD23" s="41"/>
      <c r="AE23" s="42"/>
      <c r="AF23" s="19" t="s">
        <v>4</v>
      </c>
      <c r="AG23" s="40"/>
      <c r="AH23" s="41"/>
      <c r="AI23" s="42"/>
      <c r="AJ23" s="40"/>
      <c r="AK23" s="41"/>
      <c r="AL23" s="42"/>
      <c r="AM23" s="19" t="s">
        <v>4</v>
      </c>
      <c r="AN23" s="19"/>
      <c r="AO23" s="19"/>
      <c r="AR23" t="s">
        <v>123</v>
      </c>
      <c r="AS23" s="31" t="s">
        <v>124</v>
      </c>
      <c r="AT23" s="31" t="s">
        <v>125</v>
      </c>
      <c r="AU23" s="1">
        <f>VLOOKUP($BB$1,data!$A:$AB,MATCH(AS23,data!$A$1:$AB$1,0),FALSE)</f>
        <v>1</v>
      </c>
      <c r="AV23" s="1">
        <v>3</v>
      </c>
      <c r="AW23" s="1">
        <f t="shared" ref="AW23:AW24" si="6">AV23</f>
        <v>3</v>
      </c>
      <c r="AX23" s="1">
        <f t="shared" ref="AX23:AX24" si="7">AV23*AW23*AU23</f>
        <v>9</v>
      </c>
      <c r="AY23" t="str">
        <f t="shared" ref="AY23" si="8">IF(COUNTIF($B$2:$AO$41,AT23)=AU23,"Y","")</f>
        <v>Y</v>
      </c>
      <c r="BA23">
        <v>75000</v>
      </c>
    </row>
    <row r="24" spans="1:53" ht="18" customHeight="1" x14ac:dyDescent="0.35">
      <c r="A24">
        <v>23</v>
      </c>
      <c r="B24" s="19"/>
      <c r="C24" s="19"/>
      <c r="D24" s="19"/>
      <c r="E24" s="19"/>
      <c r="F24" s="19"/>
      <c r="G24" s="37"/>
      <c r="H24" s="38"/>
      <c r="I24" s="38"/>
      <c r="J24" s="38"/>
      <c r="K24" s="39"/>
      <c r="L24" s="19" t="s">
        <v>4</v>
      </c>
      <c r="M24" s="34" t="s">
        <v>15</v>
      </c>
      <c r="N24" s="35"/>
      <c r="O24" s="36"/>
      <c r="P24" s="37"/>
      <c r="Q24" s="38"/>
      <c r="R24" s="39"/>
      <c r="S24" s="19" t="s">
        <v>4</v>
      </c>
      <c r="T24" s="40"/>
      <c r="U24" s="41"/>
      <c r="V24" s="42"/>
      <c r="W24" s="40"/>
      <c r="X24" s="41"/>
      <c r="Y24" s="42"/>
      <c r="Z24" s="19" t="s">
        <v>4</v>
      </c>
      <c r="AA24" s="19" t="s">
        <v>4</v>
      </c>
      <c r="AB24" s="19" t="s">
        <v>4</v>
      </c>
      <c r="AC24" s="19" t="s">
        <v>4</v>
      </c>
      <c r="AD24" s="19" t="s">
        <v>4</v>
      </c>
      <c r="AE24" s="19" t="s">
        <v>4</v>
      </c>
      <c r="AF24" s="19" t="s">
        <v>4</v>
      </c>
      <c r="AG24" s="19" t="s">
        <v>37</v>
      </c>
      <c r="AH24" s="19" t="s">
        <v>4</v>
      </c>
      <c r="AI24" s="19" t="s">
        <v>4</v>
      </c>
      <c r="AJ24" s="19" t="s">
        <v>4</v>
      </c>
      <c r="AK24" s="19" t="s">
        <v>4</v>
      </c>
      <c r="AL24" s="19" t="s">
        <v>4</v>
      </c>
      <c r="AM24" s="19" t="s">
        <v>4</v>
      </c>
      <c r="AN24" s="19" t="s">
        <v>4</v>
      </c>
      <c r="AO24" s="19" t="s">
        <v>4</v>
      </c>
      <c r="AR24" t="s">
        <v>123</v>
      </c>
      <c r="AS24" s="32" t="s">
        <v>126</v>
      </c>
      <c r="AT24" s="32" t="s">
        <v>127</v>
      </c>
      <c r="AU24" s="1">
        <f>VLOOKUP($BB$1,data!$A:$AB,MATCH(AS24,data!$A$1:$AB$1,0),FALSE)</f>
        <v>0</v>
      </c>
      <c r="AV24" s="1">
        <v>3</v>
      </c>
      <c r="AW24" s="1">
        <f t="shared" si="6"/>
        <v>3</v>
      </c>
      <c r="AX24" s="1">
        <f t="shared" si="7"/>
        <v>0</v>
      </c>
      <c r="AY24" t="str">
        <f>IF(COUNTIF($B$2:$AO$41,AT24)=AU24,"Y","")</f>
        <v>Y</v>
      </c>
      <c r="BA24">
        <f>BA23*BA22</f>
        <v>7950000</v>
      </c>
    </row>
    <row r="25" spans="1:53" ht="18" customHeight="1" x14ac:dyDescent="0.35">
      <c r="A25">
        <v>24</v>
      </c>
      <c r="B25" s="19"/>
      <c r="C25" s="19"/>
      <c r="D25" s="19"/>
      <c r="E25" s="19"/>
      <c r="F25" s="19"/>
      <c r="G25" s="40"/>
      <c r="H25" s="41"/>
      <c r="I25" s="41"/>
      <c r="J25" s="41"/>
      <c r="K25" s="42"/>
      <c r="L25" s="19" t="s">
        <v>4</v>
      </c>
      <c r="M25" s="37"/>
      <c r="N25" s="38"/>
      <c r="O25" s="39"/>
      <c r="P25" s="40"/>
      <c r="Q25" s="41"/>
      <c r="R25" s="42"/>
      <c r="S25" s="19" t="s">
        <v>4</v>
      </c>
      <c r="T25" s="19" t="s">
        <v>4</v>
      </c>
      <c r="U25" s="19" t="s">
        <v>4</v>
      </c>
      <c r="V25" s="19" t="s">
        <v>4</v>
      </c>
      <c r="W25" s="19" t="s">
        <v>4</v>
      </c>
      <c r="X25" s="19" t="s">
        <v>4</v>
      </c>
      <c r="Y25" s="19" t="s">
        <v>4</v>
      </c>
      <c r="Z25" s="19" t="s">
        <v>4</v>
      </c>
      <c r="AA25" s="34" t="s">
        <v>12</v>
      </c>
      <c r="AB25" s="35"/>
      <c r="AC25" s="36"/>
      <c r="AD25" s="19"/>
      <c r="AE25" s="34" t="s">
        <v>15</v>
      </c>
      <c r="AF25" s="35"/>
      <c r="AG25" s="36"/>
      <c r="AH25" s="19" t="s">
        <v>4</v>
      </c>
      <c r="AI25" s="19"/>
      <c r="AJ25" s="19"/>
      <c r="AK25" s="19"/>
      <c r="AL25" s="19"/>
      <c r="AM25" s="19" t="s">
        <v>4</v>
      </c>
      <c r="AN25" s="19"/>
      <c r="AO25" s="19"/>
      <c r="AR25" t="s">
        <v>120</v>
      </c>
      <c r="AS25" s="28" t="s">
        <v>121</v>
      </c>
      <c r="AT25" s="28" t="s">
        <v>122</v>
      </c>
      <c r="AU25" s="1">
        <v>16</v>
      </c>
      <c r="AV25" s="1">
        <v>2</v>
      </c>
      <c r="AW25" s="1">
        <v>2</v>
      </c>
      <c r="AX25" s="1">
        <f t="shared" ref="AX25:AX28" si="9">AV25*AW25*AU25</f>
        <v>64</v>
      </c>
      <c r="AY25" t="str">
        <f>IF(COUNTIF($B$2:$AO$41,AT25)=AU25,"Y","")</f>
        <v>Y</v>
      </c>
      <c r="AZ25" s="1">
        <f>COUNTIF($B$2:$AO$41,AT25)</f>
        <v>16</v>
      </c>
    </row>
    <row r="26" spans="1:53" ht="18" customHeight="1" x14ac:dyDescent="0.35">
      <c r="A26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 t="s">
        <v>4</v>
      </c>
      <c r="M26" s="40"/>
      <c r="N26" s="41"/>
      <c r="O26" s="42"/>
      <c r="P26" s="19"/>
      <c r="Q26" s="19"/>
      <c r="R26" s="19"/>
      <c r="S26" s="19" t="s">
        <v>4</v>
      </c>
      <c r="T26" s="19"/>
      <c r="U26" s="19"/>
      <c r="V26" s="19"/>
      <c r="W26" s="34" t="s">
        <v>33</v>
      </c>
      <c r="X26" s="35"/>
      <c r="Y26" s="36"/>
      <c r="Z26" s="19"/>
      <c r="AA26" s="37"/>
      <c r="AB26" s="38"/>
      <c r="AC26" s="39"/>
      <c r="AD26" s="19"/>
      <c r="AE26" s="37"/>
      <c r="AF26" s="38"/>
      <c r="AG26" s="39"/>
      <c r="AH26" s="19" t="s">
        <v>4</v>
      </c>
      <c r="AI26" s="19"/>
      <c r="AJ26" s="34" t="s">
        <v>122</v>
      </c>
      <c r="AK26" s="36"/>
      <c r="AL26" s="19"/>
      <c r="AM26" s="19"/>
      <c r="AN26" s="19"/>
      <c r="AO26" s="19"/>
      <c r="AR26" t="s">
        <v>47</v>
      </c>
      <c r="AS26" s="15" t="s">
        <v>43</v>
      </c>
      <c r="AT26" s="15" t="s">
        <v>44</v>
      </c>
      <c r="AU26" s="1">
        <f>VLOOKUP($BB$1,data!$A:$AB,MATCH(AS26,data!$A$1:$AB$1,0),FALSE)</f>
        <v>3</v>
      </c>
      <c r="AV26" s="1">
        <v>3</v>
      </c>
      <c r="AW26" s="1">
        <f t="shared" ref="AW26:AW28" si="10">AV26</f>
        <v>3</v>
      </c>
      <c r="AX26" s="1">
        <f t="shared" si="9"/>
        <v>27</v>
      </c>
      <c r="AY26" t="str">
        <f>IF(COUNTIF($B$2:$AO$41,AT27)=AU26,"Y","")</f>
        <v/>
      </c>
    </row>
    <row r="27" spans="1:53" ht="18" customHeight="1" x14ac:dyDescent="0.35">
      <c r="A27">
        <v>26</v>
      </c>
      <c r="B27" s="19"/>
      <c r="C27" s="19"/>
      <c r="D27" s="19"/>
      <c r="E27" s="19"/>
      <c r="F27" s="19"/>
      <c r="G27" s="19"/>
      <c r="H27" s="19"/>
      <c r="I27" s="19"/>
      <c r="J27" s="19" t="s">
        <v>4</v>
      </c>
      <c r="K27" s="19" t="s">
        <v>4</v>
      </c>
      <c r="L27" s="19" t="s">
        <v>4</v>
      </c>
      <c r="M27" s="19" t="s">
        <v>4</v>
      </c>
      <c r="N27" s="19" t="s">
        <v>4</v>
      </c>
      <c r="O27" s="19" t="s">
        <v>4</v>
      </c>
      <c r="P27" s="34" t="s">
        <v>14</v>
      </c>
      <c r="Q27" s="35"/>
      <c r="R27" s="36"/>
      <c r="S27" s="19" t="s">
        <v>4</v>
      </c>
      <c r="T27" s="34" t="s">
        <v>117</v>
      </c>
      <c r="U27" s="35"/>
      <c r="V27" s="36"/>
      <c r="W27" s="37"/>
      <c r="X27" s="38"/>
      <c r="Y27" s="39"/>
      <c r="Z27" s="19" t="s">
        <v>37</v>
      </c>
      <c r="AA27" s="40"/>
      <c r="AB27" s="41"/>
      <c r="AC27" s="42"/>
      <c r="AD27" s="19"/>
      <c r="AE27" s="40"/>
      <c r="AF27" s="41"/>
      <c r="AG27" s="42"/>
      <c r="AH27" s="19" t="s">
        <v>4</v>
      </c>
      <c r="AI27" s="19"/>
      <c r="AJ27" s="40"/>
      <c r="AK27" s="42"/>
      <c r="AL27" s="34" t="s">
        <v>122</v>
      </c>
      <c r="AM27" s="36"/>
      <c r="AN27" s="19"/>
      <c r="AO27" s="19"/>
      <c r="AR27" t="s">
        <v>47</v>
      </c>
      <c r="AS27" s="12" t="s">
        <v>99</v>
      </c>
      <c r="AT27" s="12" t="s">
        <v>19</v>
      </c>
      <c r="AU27" s="1">
        <f>VLOOKUP($BB$1,data!$A:$AB,MATCH(AS27,data!$A$1:$AB$1,0),FALSE)</f>
        <v>6</v>
      </c>
      <c r="AV27" s="1">
        <v>3</v>
      </c>
      <c r="AW27" s="1">
        <f t="shared" si="10"/>
        <v>3</v>
      </c>
      <c r="AX27" s="1">
        <f t="shared" si="9"/>
        <v>54</v>
      </c>
      <c r="AY27" t="str">
        <f>IF(COUNTIF($B$2:$AO$41,AT28)=AU27,"Y","")</f>
        <v>Y</v>
      </c>
    </row>
    <row r="28" spans="1:53" ht="18" customHeight="1" x14ac:dyDescent="0.35">
      <c r="A28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">
        <v>4</v>
      </c>
      <c r="P28" s="37"/>
      <c r="Q28" s="38"/>
      <c r="R28" s="39"/>
      <c r="S28" s="19" t="s">
        <v>4</v>
      </c>
      <c r="T28" s="37"/>
      <c r="U28" s="38"/>
      <c r="V28" s="39"/>
      <c r="W28" s="40"/>
      <c r="X28" s="41"/>
      <c r="Y28" s="42"/>
      <c r="Z28" s="34" t="s">
        <v>15</v>
      </c>
      <c r="AA28" s="35"/>
      <c r="AB28" s="36"/>
      <c r="AC28" s="34" t="s">
        <v>14</v>
      </c>
      <c r="AD28" s="35"/>
      <c r="AE28" s="36"/>
      <c r="AF28" s="19"/>
      <c r="AG28" s="19"/>
      <c r="AH28" s="19" t="s">
        <v>4</v>
      </c>
      <c r="AI28" s="19"/>
      <c r="AJ28" s="19"/>
      <c r="AK28" s="19"/>
      <c r="AL28" s="40"/>
      <c r="AM28" s="42"/>
      <c r="AN28" s="19"/>
      <c r="AO28" s="19"/>
      <c r="AR28" t="s">
        <v>47</v>
      </c>
      <c r="AS28" s="11" t="s">
        <v>100</v>
      </c>
      <c r="AT28" s="11" t="s">
        <v>37</v>
      </c>
      <c r="AU28" s="1">
        <f>VLOOKUP($BB$1,data!$A:$AB,MATCH(AS28,data!$A$1:$AB$1,0),FALSE)</f>
        <v>6</v>
      </c>
      <c r="AV28" s="1">
        <v>3</v>
      </c>
      <c r="AW28" s="1">
        <f t="shared" si="10"/>
        <v>3</v>
      </c>
      <c r="AX28" s="1">
        <f t="shared" si="9"/>
        <v>54</v>
      </c>
    </row>
    <row r="29" spans="1:53" ht="18" customHeight="1" x14ac:dyDescent="0.35">
      <c r="A29">
        <v>28</v>
      </c>
      <c r="B29" s="19"/>
      <c r="C29" s="19"/>
      <c r="D29" s="19"/>
      <c r="E29" s="19"/>
      <c r="F29" s="19"/>
      <c r="G29" s="19"/>
      <c r="H29" s="19"/>
      <c r="I29" s="19"/>
      <c r="J29" s="34" t="s">
        <v>122</v>
      </c>
      <c r="K29" s="36"/>
      <c r="L29" s="34" t="s">
        <v>122</v>
      </c>
      <c r="M29" s="36"/>
      <c r="N29" s="19"/>
      <c r="O29" s="19" t="s">
        <v>4</v>
      </c>
      <c r="P29" s="40"/>
      <c r="Q29" s="41"/>
      <c r="R29" s="42"/>
      <c r="S29" s="19" t="s">
        <v>4</v>
      </c>
      <c r="T29" s="40"/>
      <c r="U29" s="41"/>
      <c r="V29" s="42"/>
      <c r="W29" s="34" t="s">
        <v>14</v>
      </c>
      <c r="X29" s="35"/>
      <c r="Y29" s="36"/>
      <c r="Z29" s="37"/>
      <c r="AA29" s="38"/>
      <c r="AB29" s="39"/>
      <c r="AC29" s="37"/>
      <c r="AD29" s="38"/>
      <c r="AE29" s="39"/>
      <c r="AF29" s="19" t="s">
        <v>4</v>
      </c>
      <c r="AG29" s="19" t="s">
        <v>4</v>
      </c>
      <c r="AH29" s="19" t="s">
        <v>4</v>
      </c>
      <c r="AI29" s="19" t="s">
        <v>4</v>
      </c>
      <c r="AJ29" s="19" t="s">
        <v>4</v>
      </c>
      <c r="AK29" s="19"/>
      <c r="AL29" s="19"/>
      <c r="AM29" s="19"/>
      <c r="AN29" s="19"/>
      <c r="AO29" s="19"/>
      <c r="AV29" s="1"/>
      <c r="AW29" s="1">
        <f t="shared" si="1"/>
        <v>0</v>
      </c>
      <c r="AX29" s="1">
        <f ca="1">AV29*AW29*AU30</f>
        <v>0</v>
      </c>
    </row>
    <row r="30" spans="1:53" ht="18" customHeight="1" x14ac:dyDescent="0.35">
      <c r="A30">
        <v>29</v>
      </c>
      <c r="B30" s="19"/>
      <c r="C30" s="19"/>
      <c r="D30" s="19"/>
      <c r="E30" s="19"/>
      <c r="F30" s="19"/>
      <c r="G30" s="19"/>
      <c r="H30" s="19"/>
      <c r="I30" s="19"/>
      <c r="J30" s="40"/>
      <c r="K30" s="42"/>
      <c r="L30" s="40"/>
      <c r="M30" s="42"/>
      <c r="N30" s="19"/>
      <c r="O30" s="19" t="s">
        <v>4</v>
      </c>
      <c r="P30" s="19" t="s">
        <v>4</v>
      </c>
      <c r="Q30" s="19" t="s">
        <v>4</v>
      </c>
      <c r="R30" s="19" t="s">
        <v>4</v>
      </c>
      <c r="S30" s="19" t="s">
        <v>4</v>
      </c>
      <c r="T30" s="19" t="s">
        <v>4</v>
      </c>
      <c r="U30" s="19"/>
      <c r="V30" s="19"/>
      <c r="W30" s="37"/>
      <c r="X30" s="38"/>
      <c r="Y30" s="39"/>
      <c r="Z30" s="40"/>
      <c r="AA30" s="41"/>
      <c r="AB30" s="42"/>
      <c r="AC30" s="40"/>
      <c r="AD30" s="41"/>
      <c r="AE30" s="42"/>
      <c r="AF30" s="19" t="s">
        <v>4</v>
      </c>
      <c r="AG30" s="19"/>
      <c r="AH30" s="19"/>
      <c r="AI30" s="19"/>
      <c r="AJ30" s="19"/>
      <c r="AK30" s="19"/>
      <c r="AL30" s="19"/>
      <c r="AM30" s="19"/>
      <c r="AN30" s="19"/>
      <c r="AO30" s="19"/>
      <c r="AS30" s="43" t="s">
        <v>38</v>
      </c>
      <c r="AT30" s="43"/>
      <c r="AU30" s="1">
        <f ca="1">SUMIF(AR2:AR28,"BUIL",AU2:AU27)</f>
        <v>55</v>
      </c>
      <c r="AV30" s="1"/>
      <c r="AW30" s="1">
        <f t="shared" si="1"/>
        <v>0</v>
      </c>
      <c r="AX30" s="1">
        <f t="shared" ref="AX30:AX36" si="11">AV30*AW30*AU31</f>
        <v>0</v>
      </c>
    </row>
    <row r="31" spans="1:53" ht="18" customHeight="1" x14ac:dyDescent="0.35">
      <c r="A31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4" t="s">
        <v>122</v>
      </c>
      <c r="M31" s="36"/>
      <c r="N31" s="19"/>
      <c r="O31" s="19" t="s">
        <v>4</v>
      </c>
      <c r="P31" s="19"/>
      <c r="Q31" s="19"/>
      <c r="R31" s="19"/>
      <c r="S31" s="19"/>
      <c r="T31" s="19" t="s">
        <v>4</v>
      </c>
      <c r="U31" s="19"/>
      <c r="V31" s="19"/>
      <c r="W31" s="40"/>
      <c r="X31" s="41"/>
      <c r="Y31" s="42"/>
      <c r="Z31" s="19"/>
      <c r="AA31" s="19" t="s">
        <v>4</v>
      </c>
      <c r="AB31" s="19" t="s">
        <v>4</v>
      </c>
      <c r="AC31" s="19" t="s">
        <v>4</v>
      </c>
      <c r="AD31" s="19" t="s">
        <v>4</v>
      </c>
      <c r="AE31" s="19" t="s">
        <v>4</v>
      </c>
      <c r="AF31" s="19" t="s">
        <v>4</v>
      </c>
      <c r="AG31" s="19"/>
      <c r="AH31" s="34" t="s">
        <v>122</v>
      </c>
      <c r="AI31" s="36"/>
      <c r="AJ31" s="19"/>
      <c r="AK31" s="19"/>
      <c r="AL31" s="19"/>
      <c r="AM31" s="19"/>
      <c r="AN31" s="19"/>
      <c r="AO31" s="19"/>
      <c r="AS31" s="43" t="s">
        <v>39</v>
      </c>
      <c r="AT31" s="43"/>
      <c r="AU31" s="1">
        <v>11</v>
      </c>
      <c r="AV31" s="1"/>
      <c r="AW31" s="1">
        <f t="shared" si="1"/>
        <v>0</v>
      </c>
      <c r="AX31" s="1">
        <f t="shared" ca="1" si="11"/>
        <v>0</v>
      </c>
    </row>
    <row r="32" spans="1:53" ht="18" customHeight="1" x14ac:dyDescent="0.35">
      <c r="A32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40"/>
      <c r="M32" s="42"/>
      <c r="N32" s="19"/>
      <c r="O32" s="19" t="s">
        <v>4</v>
      </c>
      <c r="P32" s="19"/>
      <c r="Q32" s="34" t="s">
        <v>122</v>
      </c>
      <c r="R32" s="36"/>
      <c r="S32" s="19"/>
      <c r="T32" s="19" t="s">
        <v>4</v>
      </c>
      <c r="U32" s="19" t="s">
        <v>4</v>
      </c>
      <c r="V32" s="19" t="s">
        <v>4</v>
      </c>
      <c r="W32" s="19" t="s">
        <v>4</v>
      </c>
      <c r="X32" s="19" t="s">
        <v>4</v>
      </c>
      <c r="Y32" s="19" t="s">
        <v>4</v>
      </c>
      <c r="Z32" s="19" t="s">
        <v>4</v>
      </c>
      <c r="AA32" s="19" t="s">
        <v>4</v>
      </c>
      <c r="AB32" s="19"/>
      <c r="AC32" s="19"/>
      <c r="AD32" s="19"/>
      <c r="AE32" s="19"/>
      <c r="AF32" s="19" t="s">
        <v>4</v>
      </c>
      <c r="AG32" s="19"/>
      <c r="AH32" s="40"/>
      <c r="AI32" s="42"/>
      <c r="AJ32" s="19"/>
      <c r="AK32" s="19"/>
      <c r="AL32" s="19"/>
      <c r="AM32" s="19"/>
      <c r="AN32" s="19"/>
      <c r="AO32" s="19"/>
      <c r="AS32" s="43" t="s">
        <v>40</v>
      </c>
      <c r="AT32" s="43"/>
      <c r="AU32" s="13">
        <f ca="1">AU31/AU30</f>
        <v>0.2</v>
      </c>
      <c r="AV32" s="1"/>
      <c r="AW32" s="1">
        <f t="shared" si="1"/>
        <v>0</v>
      </c>
      <c r="AX32" s="1">
        <f t="shared" si="11"/>
        <v>0</v>
      </c>
    </row>
    <row r="33" spans="1:50" ht="18" customHeight="1" x14ac:dyDescent="0.35">
      <c r="A33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40"/>
      <c r="R33" s="42"/>
      <c r="S33" s="19"/>
      <c r="T33" s="19" t="s">
        <v>4</v>
      </c>
      <c r="U33" s="19"/>
      <c r="V33" s="19"/>
      <c r="W33" s="34" t="s">
        <v>42</v>
      </c>
      <c r="X33" s="35"/>
      <c r="Y33" s="36"/>
      <c r="Z33" s="19"/>
      <c r="AA33" s="19" t="s">
        <v>4</v>
      </c>
      <c r="AB33" s="19"/>
      <c r="AC33" s="34" t="s">
        <v>122</v>
      </c>
      <c r="AD33" s="36"/>
      <c r="AE33" s="19"/>
      <c r="AF33" s="19" t="s">
        <v>4</v>
      </c>
      <c r="AG33" s="19"/>
      <c r="AH33" s="19"/>
      <c r="AI33" s="19"/>
      <c r="AJ33" s="19"/>
      <c r="AK33" s="19"/>
      <c r="AL33" s="19"/>
      <c r="AM33" s="19"/>
      <c r="AN33" s="19"/>
      <c r="AO33" s="19"/>
      <c r="AU33" s="1"/>
      <c r="AV33" s="1"/>
      <c r="AW33" s="1">
        <f t="shared" si="1"/>
        <v>0</v>
      </c>
      <c r="AX33" s="1">
        <f t="shared" si="11"/>
        <v>0</v>
      </c>
    </row>
    <row r="34" spans="1:50" ht="18" customHeight="1" x14ac:dyDescent="0.35">
      <c r="A34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 t="s">
        <v>4</v>
      </c>
      <c r="U34" s="19"/>
      <c r="V34" s="19"/>
      <c r="W34" s="37"/>
      <c r="X34" s="38"/>
      <c r="Y34" s="39"/>
      <c r="Z34" s="19"/>
      <c r="AA34" s="19" t="s">
        <v>4</v>
      </c>
      <c r="AB34" s="19"/>
      <c r="AC34" s="40"/>
      <c r="AD34" s="42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Q34">
        <f>78/4</f>
        <v>19.5</v>
      </c>
      <c r="AU34" s="1"/>
      <c r="AV34" s="1"/>
      <c r="AW34" s="1">
        <f t="shared" si="1"/>
        <v>0</v>
      </c>
      <c r="AX34" s="1">
        <f t="shared" si="11"/>
        <v>0</v>
      </c>
    </row>
    <row r="35" spans="1:50" ht="18" customHeight="1" x14ac:dyDescent="0.35">
      <c r="A35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0"/>
      <c r="X35" s="41"/>
      <c r="Y35" s="42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Q35" s="29"/>
      <c r="AU35" s="1"/>
      <c r="AV35" s="1"/>
      <c r="AW35" s="1">
        <f t="shared" si="1"/>
        <v>0</v>
      </c>
      <c r="AX35" s="1">
        <f t="shared" si="11"/>
        <v>0</v>
      </c>
    </row>
    <row r="36" spans="1:50" ht="18" customHeight="1" x14ac:dyDescent="0.35">
      <c r="A36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U36" s="1"/>
      <c r="AV36" s="1"/>
      <c r="AW36" s="1">
        <f t="shared" si="1"/>
        <v>0</v>
      </c>
      <c r="AX36" s="1">
        <f t="shared" si="11"/>
        <v>0</v>
      </c>
    </row>
    <row r="37" spans="1:50" ht="18" customHeight="1" x14ac:dyDescent="0.35">
      <c r="A37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U37" s="1"/>
      <c r="AV37" s="1"/>
      <c r="AW37" s="1" t="s">
        <v>29</v>
      </c>
      <c r="AX37" s="1">
        <f ca="1">SUM(AX2:AX36)</f>
        <v>954</v>
      </c>
    </row>
    <row r="38" spans="1:50" ht="18" customHeight="1" x14ac:dyDescent="0.35">
      <c r="A38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50" ht="18" customHeight="1" x14ac:dyDescent="0.35">
      <c r="A39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W39" t="s">
        <v>30</v>
      </c>
      <c r="AX39">
        <f>37*37</f>
        <v>1369</v>
      </c>
    </row>
    <row r="40" spans="1:50" ht="18" customHeight="1" x14ac:dyDescent="0.35">
      <c r="A40">
        <v>39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50" ht="18" customHeight="1" x14ac:dyDescent="0.35">
      <c r="A41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</sheetData>
  <mergeCells count="79">
    <mergeCell ref="G9:K13"/>
    <mergeCell ref="G21:K25"/>
    <mergeCell ref="H16:I17"/>
    <mergeCell ref="L29:M30"/>
    <mergeCell ref="T8:V10"/>
    <mergeCell ref="M14:O16"/>
    <mergeCell ref="M11:O13"/>
    <mergeCell ref="M17:O19"/>
    <mergeCell ref="M8:O10"/>
    <mergeCell ref="J29:K30"/>
    <mergeCell ref="M21:O23"/>
    <mergeCell ref="L31:M32"/>
    <mergeCell ref="Q32:R33"/>
    <mergeCell ref="AC33:AD34"/>
    <mergeCell ref="AH31:AI32"/>
    <mergeCell ref="W33:Y35"/>
    <mergeCell ref="M24:O26"/>
    <mergeCell ref="W26:Y28"/>
    <mergeCell ref="AA25:AC27"/>
    <mergeCell ref="T27:V29"/>
    <mergeCell ref="Z28:AB30"/>
    <mergeCell ref="AC28:AE30"/>
    <mergeCell ref="AE25:AG27"/>
    <mergeCell ref="W29:Y31"/>
    <mergeCell ref="P27:R29"/>
    <mergeCell ref="P8:R10"/>
    <mergeCell ref="P19:R21"/>
    <mergeCell ref="P15:R17"/>
    <mergeCell ref="P11:R13"/>
    <mergeCell ref="AF8:AG9"/>
    <mergeCell ref="T18:U19"/>
    <mergeCell ref="T20:U21"/>
    <mergeCell ref="V18:Y21"/>
    <mergeCell ref="AC15:AE17"/>
    <mergeCell ref="AG15:AI17"/>
    <mergeCell ref="AG18:AI20"/>
    <mergeCell ref="Z15:AB17"/>
    <mergeCell ref="W12:Y14"/>
    <mergeCell ref="T12:V14"/>
    <mergeCell ref="T15:V17"/>
    <mergeCell ref="W15:Y17"/>
    <mergeCell ref="AM3:AN4"/>
    <mergeCell ref="AM5:AN6"/>
    <mergeCell ref="AD9:AE10"/>
    <mergeCell ref="AN21:AO22"/>
    <mergeCell ref="AN16:AO17"/>
    <mergeCell ref="AE2:AI6"/>
    <mergeCell ref="AJ8:AN12"/>
    <mergeCell ref="AH10:AI11"/>
    <mergeCell ref="AG21:AI23"/>
    <mergeCell ref="AJ18:AL20"/>
    <mergeCell ref="U2:V3"/>
    <mergeCell ref="Z2:AA3"/>
    <mergeCell ref="AK5:AL6"/>
    <mergeCell ref="AK3:AL4"/>
    <mergeCell ref="W8:Y10"/>
    <mergeCell ref="Z5:AB7"/>
    <mergeCell ref="T5:V7"/>
    <mergeCell ref="AZ1:BA3"/>
    <mergeCell ref="BB1:BC3"/>
    <mergeCell ref="N2:Q5"/>
    <mergeCell ref="P23:R25"/>
    <mergeCell ref="AJ15:AL17"/>
    <mergeCell ref="AJ21:AL23"/>
    <mergeCell ref="Z8:AB10"/>
    <mergeCell ref="Z12:AB14"/>
    <mergeCell ref="T22:V24"/>
    <mergeCell ref="AC12:AE14"/>
    <mergeCell ref="Z18:AB20"/>
    <mergeCell ref="AC18:AE20"/>
    <mergeCell ref="W22:Y24"/>
    <mergeCell ref="Z21:AB23"/>
    <mergeCell ref="AC21:AE23"/>
    <mergeCell ref="AG12:AH13"/>
    <mergeCell ref="AJ26:AK27"/>
    <mergeCell ref="AL27:AM28"/>
    <mergeCell ref="AS30:AT30"/>
    <mergeCell ref="AS31:AT31"/>
    <mergeCell ref="AS32:AT32"/>
  </mergeCells>
  <conditionalFormatting sqref="Z12 W12 T12 Z15 W15 AC12 T15 Z18 AC18 Z21 AC21 AF15:AG15 AG18 AJ15 W2:Y3 AJ3:AJ6 AO3:AO6 AM16:AM17 AC8:AC10 Z24:AO24 P15 M11 V18 B41:AO41 R2:U2 R4:AD4 R3:T3 AC5:AD7 W6:Y7 AM15:AO15 AM21:AM22 AM23:AO23 N30:R30 P19 P11 AF14:AO14 AC15 M27:O28 AD9 W22 AN35:AO40 B38:AM40 S12:S21 T20 AI13:AO13 AF12:AF13 S11:AG11 P14:R14 P18:R18 P22:T22 P23 P26:R26 S23:S30 AK35:AM37 T26:W26 Z26:Z28 T25:AA25 AD26:AD27 B5:M5 AB2:AD3 AE2 AJ2:AO2 AD8:AF8 AE7:AO7 AI12 AH8:AI9 AF10:AH10 AO8:AO12 T18 T27 M36:AJ37 W29 T30:V30 B6:L8 AF28:AG29 AC28 AD25:AE25 AJ21 AF30:AO30 L20:O20 I3:M4 I2:N2 M6:S7 R5:T5 W5:Z5 S9:S10 S8:T8 AM18:AO20 AF16:AF23 AJ18 B2:H4 B26:L28 M34:V35 Z35:AJ35 L21:L25 L9:L19 B9:G9 B10:F13 B22:F25 B21:G21 B14:K15 B18:K20 B16:H16 B17:G17 J16:K17 N29:O29 B33:L37 M33:P33 N31:V31 B31:K32 L31 B29:I30 L29 J29 N32:P32 S32:AG32 S33:W33 Z33:AB34 AE33:AO34 AJ31:AO32 Z31:AG31 AH26:AI29 AL26:AO26 AI29:AO29 L5:L6 AH25:AO25 AL27 AJ28:AK28 AN27:AO28">
    <cfRule type="cellIs" dxfId="563" priority="1159" operator="equal">
      <formula>"T"</formula>
    </cfRule>
    <cfRule type="cellIs" dxfId="562" priority="1160" operator="equal">
      <formula>"B"</formula>
    </cfRule>
    <cfRule type="cellIs" dxfId="561" priority="1161" operator="equal">
      <formula>"CC"</formula>
    </cfRule>
    <cfRule type="cellIs" dxfId="560" priority="1162" operator="equal">
      <formula>"BU"</formula>
    </cfRule>
    <cfRule type="cellIs" dxfId="559" priority="1163" operator="equal">
      <formula>"LAB"</formula>
    </cfRule>
    <cfRule type="cellIs" dxfId="558" priority="1164" operator="equal">
      <formula>"AB"</formula>
    </cfRule>
    <cfRule type="cellIs" dxfId="557" priority="1165" operator="equal">
      <formula>"TC"</formula>
    </cfRule>
  </conditionalFormatting>
  <conditionalFormatting sqref="Z12 W12 T12 Z15 W15 AC12 T15 Z18 AC18 Z21 AC21 AF15:AG15 AG18 AJ15 W2:Y3 AJ3:AJ6 AO3:AO6 AM16:AM17 AC8:AC10 Z24:AO24 P15 M11 V18 B41:AO41 R2:U2 R4:AD4 R3:T3 AC5:AD7 W6:Y7 AM15:AO15 AM21:AM22 AM23:AO23 N30:R30 P19 P11 AF14:AO14 AC15 M27:O28 AD9 W22 AN35:AO40 B38:AM40 S12:S21 T20 AI13:AO13 AF12:AF13 S11:AG11 P14:R14 P18:R18 P22:T22 P23 P26:R26 S23:S30 AK35:AM37 T26:W26 Z26:Z28 T25:AA25 AD26:AD27 B5:M5 AB2:AD3 AE2 AJ2:AO2 AD8:AF8 AE7:AO7 AI12 AH8:AI9 AF10:AH10 AO8:AO12 T18 T27 M36:AJ37 W29 T30:V30 B6:L8 AF28:AG29 AC28 AD25:AE25 AJ21 AF30:AO30 L20:O20 I3:M4 I2:N2 M6:S7 R5:T5 W5:Z5 S9:S10 S8:T8 AM18:AO20 AF16:AF23 AJ18 B2:H4 B26:L28 M34:V35 Z35:AJ35 L21:L25 L9:L19 B9:G9 B10:F13 B22:F25 B21:G21 B14:K15 B18:K20 B16:H16 B17:G17 J16:K17 N29:O29 B33:L37 M33:P33 N31:V31 B31:K32 L31 B29:I30 L29 J29 N32:P32 S32:AG32 S33:W33 Z33:AB34 AE33:AO34 AJ31:AO32 Z31:AG31 AH26:AI29 AL26:AO26 AI29:AO29 L5:L6 AH25:AO25 AL27 AJ28:AK28 AN27:AO28">
    <cfRule type="cellIs" dxfId="556" priority="1176" operator="equal">
      <formula>"w"</formula>
    </cfRule>
  </conditionalFormatting>
  <conditionalFormatting sqref="Z12 W12 T12 Z15 W15 AC12 T15 Z18 AC18 Z21 AC21 AF15:AG15 AG18 AJ15 W2:Y3 AJ3:AJ6 AO3:AO6 AM16:AM17 AC8:AC10 Z24:AO24 P15 M11 V18 B41:AO41 R2:U2 R4:AD4 R3:T3 AC5:AD7 W6:Y7 AM15:AO15 AM21:AM22 AM23:AO23 N30:R30 P19 P11 AF14:AO14 AC15 M27:O28 AD9 W22 AN35:AO40 B38:AM40 S12:S21 T20 AI13:AO13 AF12:AF13 S11:AG11 P14:R14 P18:R18 P22:T22 P23 P26:R26 S23:S30 AK35:AM37 T26:W26 Z26:Z28 T25:AA25 AD26:AD27 B5:M5 AB2:AD3 AE2 AJ2:AO2 AD8:AF8 AE7:AO7 AI12 AH8:AI9 AF10:AH10 AO8:AO12 T18 T27 M36:AJ37 W29 T30:V30 B6:L8 AF28:AG29 AC28 AD25:AE25 AJ21 AF30:AO30 L20:O20 I3:M4 I2:N2 M6:S7 R5:T5 W5:Z5 S9:S10 S8:T8 AM18:AO20 AF16:AF23 AJ18 B2:H4 B26:L28 M34:V35 Z35:AJ35 L21:L25 L9:L19 B9:G9 B10:F13 B22:F25 B21:G21 B14:K15 B18:K20 B16:H16 B17:G17 J16:K17 N29:O29 B33:L37 M33:P33 N31:V31 B31:K32 L31 B29:I30 L29 J29 N32:P32 S32:AG32 S33:W33 Z33:AB34 AE33:AO34 AJ31:AO32 Z31:AG31 AH26:AI29 AL26:AO26 AI29:AO29 L5:L6 AH25:AO25 AL27 AJ28:AK28 AN27:AO28">
    <cfRule type="cellIs" dxfId="555" priority="1166" operator="equal">
      <formula>"TH"</formula>
    </cfRule>
    <cfRule type="cellIs" dxfId="554" priority="1167" operator="equal">
      <formula>"EP"</formula>
    </cfRule>
    <cfRule type="cellIs" dxfId="553" priority="1168" operator="equal">
      <formula>"ES"</formula>
    </cfRule>
    <cfRule type="cellIs" dxfId="552" priority="1169" operator="equal">
      <formula>"GS"</formula>
    </cfRule>
    <cfRule type="cellIs" dxfId="551" priority="1170" operator="equal">
      <formula>"GM"</formula>
    </cfRule>
    <cfRule type="cellIs" dxfId="550" priority="1171" operator="equal">
      <formula>"CNN"</formula>
    </cfRule>
    <cfRule type="cellIs" dxfId="549" priority="1172" operator="equal">
      <formula>"WT"</formula>
    </cfRule>
    <cfRule type="cellIs" dxfId="548" priority="1173" operator="equal">
      <formula>"AIR"</formula>
    </cfRule>
    <cfRule type="cellIs" dxfId="547" priority="1174" operator="equal">
      <formula>"MTR"</formula>
    </cfRule>
    <cfRule type="cellIs" dxfId="546" priority="1175" operator="equal">
      <formula>"AT"</formula>
    </cfRule>
  </conditionalFormatting>
  <conditionalFormatting sqref="Z12 W12 T12 Z15 W15 AC12 T15 Z18 AC18 Z21 AC21 AF15:AG15 AG18 AJ15 W2:Y3 AJ3:AJ6 AO3:AO6 AM16:AM17 AC8:AC10 Z24:AO24 P15 M11 V18 B41:AO41 R2:U2 R4:AD4 R3:T3 AC5:AD7 W6:Y7 AM15:AO15 AM21:AM22 AM23:AO23 N30:R30 P19 P11 AF14:AO14 AC15 M27:O28 AD9 W22 AN35:AO40 B38:AM40 S12:S21 T20 AI13:AO13 AF12:AF13 S11:AG11 P14:R14 P18:R18 P22:T22 P23 P26:R26 S23:S30 AK35:AM37 T26:W26 Z26:Z28 T25:AA25 AD26:AD27 B5:M5 AB2:AD3 AE2 AJ2:AO2 AD8:AF8 AE7:AO7 AI12 AH8:AI9 AF10:AH10 AO8:AO12 T18 T27 M36:AJ37 W29 T30:V30 B6:L8 AF28:AG29 AC28 AD25:AE25 AJ21 AF30:AO30 L20:O20 I3:M4 I2:N2 M6:S7 R5:T5 W5:Z5 S9:S10 S8:T8 AM18:AO20 AF16:AF23 AJ18 B2:H4 B26:L28 M34:V35 Z35:AJ35 L21:L25 L9:L19 B9:G9 B10:F13 B22:F25 B21:G21 B14:K15 B18:K20 B16:H16 B17:G17 J16:K17 N29:O29 B33:L37 M33:P33 N31:V31 B31:K32 L31 B29:I30 L29 J29 N32:P32 S32:AG32 S33:W33 Z33:AB34 AE33:AO34 AJ31:AO32 Z31:AG31 AH26:AI29 AL26:AO26 AI29:AO29 L5:L6 AH25:AO25 AL27 AJ28:AK28 AN27:AO28">
    <cfRule type="cellIs" dxfId="545" priority="1158" operator="equal">
      <formula>"SP"</formula>
    </cfRule>
  </conditionalFormatting>
  <conditionalFormatting sqref="Z12 W12 T12 Z15 W15 AC12 T15 Z18 AC18 Z21 AC21 AF15:AG15 AG18 AJ15 W2:Y3 AJ3:AJ6 AO3:AO6 AM16:AM17 AC8:AC10 Z24:AO24 P15 M11 V18 B41:AO41 R2:U2 R4:AD4 R3:T3 AC5:AD7 W6:Y7 AM15:AO15 AM21:AM22 AM23:AO23 N30:R30 P19 P11 AF14:AO14 AC15 M27:O28 AD9 W22 AN35:AO40 B38:AM40 S12:S21 T20 AI13:AO13 AF12:AF13 S11:AG11 P14:R14 P18:R18 P22:T22 P23 P26:R26 S23:S30 AK35:AM37 T26:W26 Z26:Z28 T25:AA25 AD26:AD27 B5:M5 AB2:AD3 AE2 AJ2:AO2 AD8:AF8 AE7:AO7 AI12 AH8:AI9 AF10:AH10 AO8:AO12 T18 T27 M36:AJ37 W29 T30:V30 B6:L8 AF28:AG29 AC28 AD25:AE25 AJ21 AF30:AO30 L20:O20 I3:M4 I2:N2 M6:S7 R5:T5 W5:Z5 S9:S10 S8:T8 AM18:AO20 AF16:AF23 AJ18 B2:H4 B26:L28 M34:V35 Z35:AJ35 L21:L25 L9:L19 B9:G9 B10:F13 B22:F25 B21:G21 B14:K15 B18:K20 B16:H16 B17:G17 J16:K17 N29:O29 B33:L37 M33:P33 N31:V31 B31:K32 L31 B29:I30 L29 J29 N32:P32 S32:AG32 S33:W33 Z33:AB34 AE33:AO34 AJ31:AO32 Z31:AG31 AH26:AI29 AL26:AO26 AI29:AO29 L5:L6 AH25:AO25 AL27 AJ28:AK28 AN27:AO28">
    <cfRule type="containsText" dxfId="544" priority="1157" operator="containsText" text="gb">
      <formula>NOT(ISERROR(SEARCH("gb",B2)))</formula>
    </cfRule>
  </conditionalFormatting>
  <conditionalFormatting sqref="Z12 W12 T12 Z15 W15 AC12 T15 Z18 AC18 Z21 AC21 AF15:AG15 AG18 AJ15 W2:Y3 AJ3:AJ6 AO3:AO6 AM16:AM17 AC8:AC10 Z24:AO24 P15 M11 V18 B41:AO41 R2:U2 R4:AD4 R3:T3 AC5:AD7 W6:Y7 AM15:AO15 AM21:AM22 AM23:AO23 N30:R30 P19 P11 AF14:AO14 AC15 M27:O28 AD9 W22 AN35:AO40 B38:AM40 S12:S21 T20 AI13:AO13 AF12:AF13 S11:AG11 P14:R14 P18:R18 P22:T22 P23 P26:R26 S23:S30 AK35:AM37 T26:W26 Z26:Z28 T25:AA25 AD26:AD27 B5:M5 AB2:AD3 AE2 AJ2:AO2 AD8:AF8 AE7:AO7 AI12 AH8:AI9 AF10:AH10 AO8:AO12 T18 T27 M36:AJ37 W29 T30:V30 B6:L8 AF28:AG29 AC28 AD25:AE25 AJ21 AF30:AO30 L20:O20 I3:M4 I2:N2 M6:S7 R5:T5 W5:Z5 S9:S10 S8:T8 AM18:AO20 AF16:AF23 AJ18 B2:H4 B26:L28 M34:V35 Z35:AJ35 L21:L25 L9:L19 B9:G9 B10:F13 B22:F25 B21:G21 B14:K15 B18:K20 B16:H16 B17:G17 J16:K17 N29:O29 B33:L37 M33:P33 N31:V31 B31:K32 L31 B29:I30 L29 J29 N32:P32 S32:AG32 S33:W33 Z33:AB34 AE33:AO34 AJ31:AO32 Z31:AG31 AH26:AI29 AL26:AO26 AI29:AO29 L5:L6 AH25:AO25 AL27 AJ28:AK28 AN27:AO28">
    <cfRule type="cellIs" dxfId="543" priority="1156" operator="equal">
      <formula>"HT"</formula>
    </cfRule>
  </conditionalFormatting>
  <conditionalFormatting sqref="Z12 W12 T12 Z15 W15 AC12 T15 Z18 AC18 Z21 AC21 AF15:AG15 AG18 AJ15 W2:Y3 AJ3:AJ6 AO3:AO6 AM16:AM17 AC8:AC10 Z24:AO24 P15 M11 V18 B41:AO41 R2:U2 R4:AD4 R3:T3 AC5:AD7 W6:Y7 AM15:AO15 AM21:AM22 AM23:AO23 N30:R30 P19 P11 AF14:AO14 AC15 M27:O28 AD9 W22 AN35:AO40 B38:AM40 S12:S21 T20 AI13:AO13 AF12:AF13 S11:AG11 P14:R14 P18:R18 P22:T22 P23 P26:R26 S23:S30 AK35:AM37 T26:W26 Z26:Z28 T25:AA25 AD26:AD27 B5:M5 AB2:AD3 AE2 AJ2:AO2 AD8:AF8 AE7:AO7 AI12 AH8:AI9 AF10:AH10 AO8:AO12 T18 T27 M36:AJ37 W29 T30:V30 B6:L8 AF28:AG29 AC28 AD25:AE25 AJ21 AF30:AO30 L20:O20 I3:M4 I2:N2 M6:S7 R5:T5 W5:Z5 S9:S10 S8:T8 AM18:AO20 AF16:AF23 AJ18 B2:H4 B26:L28 M34:V35 Z35:AJ35 L21:L25 L9:L19 B9:G9 B10:F13 B22:F25 B21:G21 B14:K15 B18:K20 B16:H16 B17:G17 J16:K17 N29:O29 B33:L37 M33:P33 N31:V31 B31:K32 L31 B29:I30 L29 J29 N32:P32 S32:AG32 S33:W33 Z33:AB34 AE33:AO34 AJ31:AO32 Z31:AG31 AH26:AI29 AL26:AO26 AI29:AO29 L5:L6 AH25:AO25 AL27 AJ28:AK28 AN27:AO28">
    <cfRule type="cellIs" dxfId="542" priority="1155" operator="equal">
      <formula>"XB"</formula>
    </cfRule>
  </conditionalFormatting>
  <conditionalFormatting sqref="Z12 W12 T12 Z15 W15 AC12 T15 Z18 AC18 Z21 AC21 AF15:AG15 AG18 AJ15 W2:Y3 AJ3:AJ6 AO3:AO6 AM16:AM17 AC8:AC10 Z24:AO24 P15 M11 V18 B41:AO41 R2:U2 R4:AD4 R3:T3 AC5:AD7 W6:Y7 AM15:AO15 AM21:AM22 AM23:AO23 N30:R30 P19 P11 AF14:AO14 AC15 M27:O28 AD9 W22 AN35:AO40 B38:AM40 S12:S21 T20 AI13:AO13 AF12:AF13 S11:AG11 P14:R14 P18:R18 P22:T22 P23 P26:R26 S23:S30 AK35:AM37 T26:W26 Z26:Z28 T25:AA25 AD26:AD27 B5:M5 AB2:AD3 AE2 AJ2:AO2 AD8:AF8 AE7:AO7 AI12 AH8:AI9 AF10:AH10 AO8:AO12 T18 T27 M36:AJ37 W29 T30:V30 B6:L8 AF28:AG29 AC28 AD25:AE25 AJ21 AF30:AO30 L20:O20 I3:M4 I2:N2 M6:S7 R5:T5 W5:Z5 S9:S10 S8:T8 AM18:AO20 AF16:AF23 AJ18 B2:H4 B26:L28 M34:V35 Z35:AJ35 L21:L25 L9:L19 B9:G9 B10:F13 B22:F25 B21:G21 B14:K15 B18:K20 B16:H16 B17:G17 J16:K17 N29:O29 B33:L37 M33:P33 N31:V31 B31:K32 L31 B29:I30 L29 J29 N32:P32 S32:AG32 S33:W33 Z33:AB34 AE33:AO34 AJ31:AO32 Z31:AG31 AH26:AI29 AL26:AO26 AI29:AO29 L5:L6 AH25:AO25 AL27 AJ28:AK28 AN27:AO28">
    <cfRule type="cellIs" dxfId="541" priority="757" operator="equal">
      <formula>"DP"</formula>
    </cfRule>
    <cfRule type="cellIs" dxfId="540" priority="758" operator="equal">
      <formula>"DS"</formula>
    </cfRule>
  </conditionalFormatting>
  <conditionalFormatting sqref="AJ8">
    <cfRule type="cellIs" dxfId="539" priority="691" operator="equal">
      <formula>"T"</formula>
    </cfRule>
    <cfRule type="cellIs" dxfId="538" priority="692" operator="equal">
      <formula>"B"</formula>
    </cfRule>
    <cfRule type="cellIs" dxfId="537" priority="693" operator="equal">
      <formula>"CC"</formula>
    </cfRule>
    <cfRule type="cellIs" dxfId="536" priority="694" operator="equal">
      <formula>"BU"</formula>
    </cfRule>
    <cfRule type="cellIs" dxfId="535" priority="695" operator="equal">
      <formula>"LAB"</formula>
    </cfRule>
    <cfRule type="cellIs" dxfId="534" priority="696" operator="equal">
      <formula>"AB"</formula>
    </cfRule>
    <cfRule type="cellIs" dxfId="533" priority="697" operator="equal">
      <formula>"TC"</formula>
    </cfRule>
  </conditionalFormatting>
  <conditionalFormatting sqref="AJ8">
    <cfRule type="cellIs" dxfId="532" priority="708" operator="equal">
      <formula>"w"</formula>
    </cfRule>
  </conditionalFormatting>
  <conditionalFormatting sqref="AJ8">
    <cfRule type="cellIs" dxfId="531" priority="698" operator="equal">
      <formula>"TH"</formula>
    </cfRule>
    <cfRule type="cellIs" dxfId="530" priority="699" operator="equal">
      <formula>"EP"</formula>
    </cfRule>
    <cfRule type="cellIs" dxfId="529" priority="700" operator="equal">
      <formula>"ES"</formula>
    </cfRule>
    <cfRule type="cellIs" dxfId="528" priority="701" operator="equal">
      <formula>"GS"</formula>
    </cfRule>
    <cfRule type="cellIs" dxfId="527" priority="702" operator="equal">
      <formula>"GM"</formula>
    </cfRule>
    <cfRule type="cellIs" dxfId="526" priority="703" operator="equal">
      <formula>"CNN"</formula>
    </cfRule>
    <cfRule type="cellIs" dxfId="525" priority="704" operator="equal">
      <formula>"WT"</formula>
    </cfRule>
    <cfRule type="cellIs" dxfId="524" priority="705" operator="equal">
      <formula>"AIR"</formula>
    </cfRule>
    <cfRule type="cellIs" dxfId="523" priority="706" operator="equal">
      <formula>"MTR"</formula>
    </cfRule>
    <cfRule type="cellIs" dxfId="522" priority="707" operator="equal">
      <formula>"AT"</formula>
    </cfRule>
  </conditionalFormatting>
  <conditionalFormatting sqref="AJ8">
    <cfRule type="cellIs" dxfId="521" priority="690" operator="equal">
      <formula>"SP"</formula>
    </cfRule>
  </conditionalFormatting>
  <conditionalFormatting sqref="AJ8">
    <cfRule type="containsText" dxfId="520" priority="689" operator="containsText" text="gb">
      <formula>NOT(ISERROR(SEARCH("gb",AJ8)))</formula>
    </cfRule>
  </conditionalFormatting>
  <conditionalFormatting sqref="AJ8">
    <cfRule type="cellIs" dxfId="519" priority="688" operator="equal">
      <formula>"HT"</formula>
    </cfRule>
  </conditionalFormatting>
  <conditionalFormatting sqref="AJ8">
    <cfRule type="cellIs" dxfId="518" priority="687" operator="equal">
      <formula>"XB"</formula>
    </cfRule>
  </conditionalFormatting>
  <conditionalFormatting sqref="AJ8">
    <cfRule type="cellIs" dxfId="517" priority="685" operator="equal">
      <formula>"DP"</formula>
    </cfRule>
    <cfRule type="cellIs" dxfId="516" priority="686" operator="equal">
      <formula>"DS"</formula>
    </cfRule>
  </conditionalFormatting>
  <conditionalFormatting sqref="Z2">
    <cfRule type="cellIs" dxfId="515" priority="667" operator="equal">
      <formula>"T"</formula>
    </cfRule>
    <cfRule type="cellIs" dxfId="514" priority="668" operator="equal">
      <formula>"B"</formula>
    </cfRule>
    <cfRule type="cellIs" dxfId="513" priority="669" operator="equal">
      <formula>"CC"</formula>
    </cfRule>
    <cfRule type="cellIs" dxfId="512" priority="670" operator="equal">
      <formula>"BU"</formula>
    </cfRule>
    <cfRule type="cellIs" dxfId="511" priority="671" operator="equal">
      <formula>"LAB"</formula>
    </cfRule>
    <cfRule type="cellIs" dxfId="510" priority="672" operator="equal">
      <formula>"AB"</formula>
    </cfRule>
    <cfRule type="cellIs" dxfId="509" priority="673" operator="equal">
      <formula>"TC"</formula>
    </cfRule>
  </conditionalFormatting>
  <conditionalFormatting sqref="Z2">
    <cfRule type="cellIs" dxfId="508" priority="684" operator="equal">
      <formula>"w"</formula>
    </cfRule>
  </conditionalFormatting>
  <conditionalFormatting sqref="Z2">
    <cfRule type="cellIs" dxfId="507" priority="674" operator="equal">
      <formula>"TH"</formula>
    </cfRule>
    <cfRule type="cellIs" dxfId="506" priority="675" operator="equal">
      <formula>"EP"</formula>
    </cfRule>
    <cfRule type="cellIs" dxfId="505" priority="676" operator="equal">
      <formula>"ES"</formula>
    </cfRule>
    <cfRule type="cellIs" dxfId="504" priority="677" operator="equal">
      <formula>"GS"</formula>
    </cfRule>
    <cfRule type="cellIs" dxfId="503" priority="678" operator="equal">
      <formula>"GM"</formula>
    </cfRule>
    <cfRule type="cellIs" dxfId="502" priority="679" operator="equal">
      <formula>"CNN"</formula>
    </cfRule>
    <cfRule type="cellIs" dxfId="501" priority="680" operator="equal">
      <formula>"WT"</formula>
    </cfRule>
    <cfRule type="cellIs" dxfId="500" priority="681" operator="equal">
      <formula>"AIR"</formula>
    </cfRule>
    <cfRule type="cellIs" dxfId="499" priority="682" operator="equal">
      <formula>"MTR"</formula>
    </cfRule>
    <cfRule type="cellIs" dxfId="498" priority="683" operator="equal">
      <formula>"AT"</formula>
    </cfRule>
  </conditionalFormatting>
  <conditionalFormatting sqref="Z2">
    <cfRule type="cellIs" dxfId="497" priority="666" operator="equal">
      <formula>"SP"</formula>
    </cfRule>
  </conditionalFormatting>
  <conditionalFormatting sqref="Z2">
    <cfRule type="containsText" dxfId="496" priority="665" operator="containsText" text="gb">
      <formula>NOT(ISERROR(SEARCH("gb",Z2)))</formula>
    </cfRule>
  </conditionalFormatting>
  <conditionalFormatting sqref="Z2">
    <cfRule type="cellIs" dxfId="495" priority="664" operator="equal">
      <formula>"HT"</formula>
    </cfRule>
  </conditionalFormatting>
  <conditionalFormatting sqref="Z2">
    <cfRule type="cellIs" dxfId="494" priority="663" operator="equal">
      <formula>"XB"</formula>
    </cfRule>
  </conditionalFormatting>
  <conditionalFormatting sqref="Z2">
    <cfRule type="cellIs" dxfId="493" priority="661" operator="equal">
      <formula>"DP"</formula>
    </cfRule>
    <cfRule type="cellIs" dxfId="492" priority="662" operator="equal">
      <formula>"DS"</formula>
    </cfRule>
  </conditionalFormatting>
  <conditionalFormatting sqref="AK5">
    <cfRule type="cellIs" dxfId="491" priority="643" operator="equal">
      <formula>"T"</formula>
    </cfRule>
    <cfRule type="cellIs" dxfId="490" priority="644" operator="equal">
      <formula>"B"</formula>
    </cfRule>
    <cfRule type="cellIs" dxfId="489" priority="645" operator="equal">
      <formula>"CC"</formula>
    </cfRule>
    <cfRule type="cellIs" dxfId="488" priority="646" operator="equal">
      <formula>"BU"</formula>
    </cfRule>
    <cfRule type="cellIs" dxfId="487" priority="647" operator="equal">
      <formula>"LAB"</formula>
    </cfRule>
    <cfRule type="cellIs" dxfId="486" priority="648" operator="equal">
      <formula>"AB"</formula>
    </cfRule>
    <cfRule type="cellIs" dxfId="485" priority="649" operator="equal">
      <formula>"TC"</formula>
    </cfRule>
  </conditionalFormatting>
  <conditionalFormatting sqref="AK5">
    <cfRule type="cellIs" dxfId="484" priority="660" operator="equal">
      <formula>"w"</formula>
    </cfRule>
  </conditionalFormatting>
  <conditionalFormatting sqref="AK5">
    <cfRule type="cellIs" dxfId="483" priority="650" operator="equal">
      <formula>"TH"</formula>
    </cfRule>
    <cfRule type="cellIs" dxfId="482" priority="651" operator="equal">
      <formula>"EP"</formula>
    </cfRule>
    <cfRule type="cellIs" dxfId="481" priority="652" operator="equal">
      <formula>"ES"</formula>
    </cfRule>
    <cfRule type="cellIs" dxfId="480" priority="653" operator="equal">
      <formula>"GS"</formula>
    </cfRule>
    <cfRule type="cellIs" dxfId="479" priority="654" operator="equal">
      <formula>"GM"</formula>
    </cfRule>
    <cfRule type="cellIs" dxfId="478" priority="655" operator="equal">
      <formula>"CNN"</formula>
    </cfRule>
    <cfRule type="cellIs" dxfId="477" priority="656" operator="equal">
      <formula>"WT"</formula>
    </cfRule>
    <cfRule type="cellIs" dxfId="476" priority="657" operator="equal">
      <formula>"AIR"</formula>
    </cfRule>
    <cfRule type="cellIs" dxfId="475" priority="658" operator="equal">
      <formula>"MTR"</formula>
    </cfRule>
    <cfRule type="cellIs" dxfId="474" priority="659" operator="equal">
      <formula>"AT"</formula>
    </cfRule>
  </conditionalFormatting>
  <conditionalFormatting sqref="AK5">
    <cfRule type="cellIs" dxfId="473" priority="642" operator="equal">
      <formula>"SP"</formula>
    </cfRule>
  </conditionalFormatting>
  <conditionalFormatting sqref="AK5">
    <cfRule type="containsText" dxfId="472" priority="641" operator="containsText" text="gb">
      <formula>NOT(ISERROR(SEARCH("gb",AK5)))</formula>
    </cfRule>
  </conditionalFormatting>
  <conditionalFormatting sqref="AK5">
    <cfRule type="cellIs" dxfId="471" priority="640" operator="equal">
      <formula>"HT"</formula>
    </cfRule>
  </conditionalFormatting>
  <conditionalFormatting sqref="AK5">
    <cfRule type="cellIs" dxfId="470" priority="639" operator="equal">
      <formula>"XB"</formula>
    </cfRule>
  </conditionalFormatting>
  <conditionalFormatting sqref="AK5">
    <cfRule type="cellIs" dxfId="469" priority="637" operator="equal">
      <formula>"DP"</formula>
    </cfRule>
    <cfRule type="cellIs" dxfId="468" priority="638" operator="equal">
      <formula>"DS"</formula>
    </cfRule>
  </conditionalFormatting>
  <conditionalFormatting sqref="AK3">
    <cfRule type="cellIs" dxfId="467" priority="619" operator="equal">
      <formula>"T"</formula>
    </cfRule>
    <cfRule type="cellIs" dxfId="466" priority="620" operator="equal">
      <formula>"B"</formula>
    </cfRule>
    <cfRule type="cellIs" dxfId="465" priority="621" operator="equal">
      <formula>"CC"</formula>
    </cfRule>
    <cfRule type="cellIs" dxfId="464" priority="622" operator="equal">
      <formula>"BU"</formula>
    </cfRule>
    <cfRule type="cellIs" dxfId="463" priority="623" operator="equal">
      <formula>"LAB"</formula>
    </cfRule>
    <cfRule type="cellIs" dxfId="462" priority="624" operator="equal">
      <formula>"AB"</formula>
    </cfRule>
    <cfRule type="cellIs" dxfId="461" priority="625" operator="equal">
      <formula>"TC"</formula>
    </cfRule>
  </conditionalFormatting>
  <conditionalFormatting sqref="AK3">
    <cfRule type="cellIs" dxfId="460" priority="636" operator="equal">
      <formula>"w"</formula>
    </cfRule>
  </conditionalFormatting>
  <conditionalFormatting sqref="AK3">
    <cfRule type="cellIs" dxfId="459" priority="626" operator="equal">
      <formula>"TH"</formula>
    </cfRule>
    <cfRule type="cellIs" dxfId="458" priority="627" operator="equal">
      <formula>"EP"</formula>
    </cfRule>
    <cfRule type="cellIs" dxfId="457" priority="628" operator="equal">
      <formula>"ES"</formula>
    </cfRule>
    <cfRule type="cellIs" dxfId="456" priority="629" operator="equal">
      <formula>"GS"</formula>
    </cfRule>
    <cfRule type="cellIs" dxfId="455" priority="630" operator="equal">
      <formula>"GM"</formula>
    </cfRule>
    <cfRule type="cellIs" dxfId="454" priority="631" operator="equal">
      <formula>"CNN"</formula>
    </cfRule>
    <cfRule type="cellIs" dxfId="453" priority="632" operator="equal">
      <formula>"WT"</formula>
    </cfRule>
    <cfRule type="cellIs" dxfId="452" priority="633" operator="equal">
      <formula>"AIR"</formula>
    </cfRule>
    <cfRule type="cellIs" dxfId="451" priority="634" operator="equal">
      <formula>"MTR"</formula>
    </cfRule>
    <cfRule type="cellIs" dxfId="450" priority="635" operator="equal">
      <formula>"AT"</formula>
    </cfRule>
  </conditionalFormatting>
  <conditionalFormatting sqref="AK3">
    <cfRule type="cellIs" dxfId="449" priority="618" operator="equal">
      <formula>"SP"</formula>
    </cfRule>
  </conditionalFormatting>
  <conditionalFormatting sqref="AK3">
    <cfRule type="containsText" dxfId="448" priority="617" operator="containsText" text="gb">
      <formula>NOT(ISERROR(SEARCH("gb",AK3)))</formula>
    </cfRule>
  </conditionalFormatting>
  <conditionalFormatting sqref="AK3">
    <cfRule type="cellIs" dxfId="447" priority="616" operator="equal">
      <formula>"HT"</formula>
    </cfRule>
  </conditionalFormatting>
  <conditionalFormatting sqref="AK3">
    <cfRule type="cellIs" dxfId="446" priority="615" operator="equal">
      <formula>"XB"</formula>
    </cfRule>
  </conditionalFormatting>
  <conditionalFormatting sqref="AK3">
    <cfRule type="cellIs" dxfId="445" priority="613" operator="equal">
      <formula>"DP"</formula>
    </cfRule>
    <cfRule type="cellIs" dxfId="444" priority="614" operator="equal">
      <formula>"DS"</formula>
    </cfRule>
  </conditionalFormatting>
  <conditionalFormatting sqref="AM3">
    <cfRule type="cellIs" dxfId="443" priority="595" operator="equal">
      <formula>"T"</formula>
    </cfRule>
    <cfRule type="cellIs" dxfId="442" priority="596" operator="equal">
      <formula>"B"</formula>
    </cfRule>
    <cfRule type="cellIs" dxfId="441" priority="597" operator="equal">
      <formula>"CC"</formula>
    </cfRule>
    <cfRule type="cellIs" dxfId="440" priority="598" operator="equal">
      <formula>"BU"</formula>
    </cfRule>
    <cfRule type="cellIs" dxfId="439" priority="599" operator="equal">
      <formula>"LAB"</formula>
    </cfRule>
    <cfRule type="cellIs" dxfId="438" priority="600" operator="equal">
      <formula>"AB"</formula>
    </cfRule>
    <cfRule type="cellIs" dxfId="437" priority="601" operator="equal">
      <formula>"TC"</formula>
    </cfRule>
  </conditionalFormatting>
  <conditionalFormatting sqref="AM3">
    <cfRule type="cellIs" dxfId="436" priority="612" operator="equal">
      <formula>"w"</formula>
    </cfRule>
  </conditionalFormatting>
  <conditionalFormatting sqref="AM3">
    <cfRule type="cellIs" dxfId="435" priority="602" operator="equal">
      <formula>"TH"</formula>
    </cfRule>
    <cfRule type="cellIs" dxfId="434" priority="603" operator="equal">
      <formula>"EP"</formula>
    </cfRule>
    <cfRule type="cellIs" dxfId="433" priority="604" operator="equal">
      <formula>"ES"</formula>
    </cfRule>
    <cfRule type="cellIs" dxfId="432" priority="605" operator="equal">
      <formula>"GS"</formula>
    </cfRule>
    <cfRule type="cellIs" dxfId="431" priority="606" operator="equal">
      <formula>"GM"</formula>
    </cfRule>
    <cfRule type="cellIs" dxfId="430" priority="607" operator="equal">
      <formula>"CNN"</formula>
    </cfRule>
    <cfRule type="cellIs" dxfId="429" priority="608" operator="equal">
      <formula>"WT"</formula>
    </cfRule>
    <cfRule type="cellIs" dxfId="428" priority="609" operator="equal">
      <formula>"AIR"</formula>
    </cfRule>
    <cfRule type="cellIs" dxfId="427" priority="610" operator="equal">
      <formula>"MTR"</formula>
    </cfRule>
    <cfRule type="cellIs" dxfId="426" priority="611" operator="equal">
      <formula>"AT"</formula>
    </cfRule>
  </conditionalFormatting>
  <conditionalFormatting sqref="AM3">
    <cfRule type="cellIs" dxfId="425" priority="594" operator="equal">
      <formula>"SP"</formula>
    </cfRule>
  </conditionalFormatting>
  <conditionalFormatting sqref="AM3">
    <cfRule type="containsText" dxfId="424" priority="593" operator="containsText" text="gb">
      <formula>NOT(ISERROR(SEARCH("gb",AM3)))</formula>
    </cfRule>
  </conditionalFormatting>
  <conditionalFormatting sqref="AM3">
    <cfRule type="cellIs" dxfId="423" priority="592" operator="equal">
      <formula>"HT"</formula>
    </cfRule>
  </conditionalFormatting>
  <conditionalFormatting sqref="AM3">
    <cfRule type="cellIs" dxfId="422" priority="591" operator="equal">
      <formula>"XB"</formula>
    </cfRule>
  </conditionalFormatting>
  <conditionalFormatting sqref="AM3">
    <cfRule type="cellIs" dxfId="421" priority="589" operator="equal">
      <formula>"DP"</formula>
    </cfRule>
    <cfRule type="cellIs" dxfId="420" priority="590" operator="equal">
      <formula>"DS"</formula>
    </cfRule>
  </conditionalFormatting>
  <conditionalFormatting sqref="AM5">
    <cfRule type="cellIs" dxfId="419" priority="571" operator="equal">
      <formula>"T"</formula>
    </cfRule>
    <cfRule type="cellIs" dxfId="418" priority="572" operator="equal">
      <formula>"B"</formula>
    </cfRule>
    <cfRule type="cellIs" dxfId="417" priority="573" operator="equal">
      <formula>"CC"</formula>
    </cfRule>
    <cfRule type="cellIs" dxfId="416" priority="574" operator="equal">
      <formula>"BU"</formula>
    </cfRule>
    <cfRule type="cellIs" dxfId="415" priority="575" operator="equal">
      <formula>"LAB"</formula>
    </cfRule>
    <cfRule type="cellIs" dxfId="414" priority="576" operator="equal">
      <formula>"AB"</formula>
    </cfRule>
    <cfRule type="cellIs" dxfId="413" priority="577" operator="equal">
      <formula>"TC"</formula>
    </cfRule>
  </conditionalFormatting>
  <conditionalFormatting sqref="AM5">
    <cfRule type="cellIs" dxfId="412" priority="588" operator="equal">
      <formula>"w"</formula>
    </cfRule>
  </conditionalFormatting>
  <conditionalFormatting sqref="AM5">
    <cfRule type="cellIs" dxfId="411" priority="578" operator="equal">
      <formula>"TH"</formula>
    </cfRule>
    <cfRule type="cellIs" dxfId="410" priority="579" operator="equal">
      <formula>"EP"</formula>
    </cfRule>
    <cfRule type="cellIs" dxfId="409" priority="580" operator="equal">
      <formula>"ES"</formula>
    </cfRule>
    <cfRule type="cellIs" dxfId="408" priority="581" operator="equal">
      <formula>"GS"</formula>
    </cfRule>
    <cfRule type="cellIs" dxfId="407" priority="582" operator="equal">
      <formula>"GM"</formula>
    </cfRule>
    <cfRule type="cellIs" dxfId="406" priority="583" operator="equal">
      <formula>"CNN"</formula>
    </cfRule>
    <cfRule type="cellIs" dxfId="405" priority="584" operator="equal">
      <formula>"WT"</formula>
    </cfRule>
    <cfRule type="cellIs" dxfId="404" priority="585" operator="equal">
      <formula>"AIR"</formula>
    </cfRule>
    <cfRule type="cellIs" dxfId="403" priority="586" operator="equal">
      <formula>"MTR"</formula>
    </cfRule>
    <cfRule type="cellIs" dxfId="402" priority="587" operator="equal">
      <formula>"AT"</formula>
    </cfRule>
  </conditionalFormatting>
  <conditionalFormatting sqref="AM5">
    <cfRule type="cellIs" dxfId="401" priority="570" operator="equal">
      <formula>"SP"</formula>
    </cfRule>
  </conditionalFormatting>
  <conditionalFormatting sqref="AM5">
    <cfRule type="containsText" dxfId="400" priority="569" operator="containsText" text="gb">
      <formula>NOT(ISERROR(SEARCH("gb",AM5)))</formula>
    </cfRule>
  </conditionalFormatting>
  <conditionalFormatting sqref="AM5">
    <cfRule type="cellIs" dxfId="399" priority="568" operator="equal">
      <formula>"HT"</formula>
    </cfRule>
  </conditionalFormatting>
  <conditionalFormatting sqref="AM5">
    <cfRule type="cellIs" dxfId="398" priority="567" operator="equal">
      <formula>"XB"</formula>
    </cfRule>
  </conditionalFormatting>
  <conditionalFormatting sqref="AM5">
    <cfRule type="cellIs" dxfId="397" priority="565" operator="equal">
      <formula>"DP"</formula>
    </cfRule>
    <cfRule type="cellIs" dxfId="396" priority="566" operator="equal">
      <formula>"DS"</formula>
    </cfRule>
  </conditionalFormatting>
  <conditionalFormatting sqref="AN16">
    <cfRule type="cellIs" dxfId="395" priority="547" operator="equal">
      <formula>"T"</formula>
    </cfRule>
    <cfRule type="cellIs" dxfId="394" priority="548" operator="equal">
      <formula>"B"</formula>
    </cfRule>
    <cfRule type="cellIs" dxfId="393" priority="549" operator="equal">
      <formula>"CC"</formula>
    </cfRule>
    <cfRule type="cellIs" dxfId="392" priority="550" operator="equal">
      <formula>"BU"</formula>
    </cfRule>
    <cfRule type="cellIs" dxfId="391" priority="551" operator="equal">
      <formula>"LAB"</formula>
    </cfRule>
    <cfRule type="cellIs" dxfId="390" priority="552" operator="equal">
      <formula>"AB"</formula>
    </cfRule>
    <cfRule type="cellIs" dxfId="389" priority="553" operator="equal">
      <formula>"TC"</formula>
    </cfRule>
  </conditionalFormatting>
  <conditionalFormatting sqref="AN16">
    <cfRule type="cellIs" dxfId="388" priority="564" operator="equal">
      <formula>"w"</formula>
    </cfRule>
  </conditionalFormatting>
  <conditionalFormatting sqref="AN16">
    <cfRule type="cellIs" dxfId="387" priority="554" operator="equal">
      <formula>"TH"</formula>
    </cfRule>
    <cfRule type="cellIs" dxfId="386" priority="555" operator="equal">
      <formula>"EP"</formula>
    </cfRule>
    <cfRule type="cellIs" dxfId="385" priority="556" operator="equal">
      <formula>"ES"</formula>
    </cfRule>
    <cfRule type="cellIs" dxfId="384" priority="557" operator="equal">
      <formula>"GS"</formula>
    </cfRule>
    <cfRule type="cellIs" dxfId="383" priority="558" operator="equal">
      <formula>"GM"</formula>
    </cfRule>
    <cfRule type="cellIs" dxfId="382" priority="559" operator="equal">
      <formula>"CNN"</formula>
    </cfRule>
    <cfRule type="cellIs" dxfId="381" priority="560" operator="equal">
      <formula>"WT"</formula>
    </cfRule>
    <cfRule type="cellIs" dxfId="380" priority="561" operator="equal">
      <formula>"AIR"</formula>
    </cfRule>
    <cfRule type="cellIs" dxfId="379" priority="562" operator="equal">
      <formula>"MTR"</formula>
    </cfRule>
    <cfRule type="cellIs" dxfId="378" priority="563" operator="equal">
      <formula>"AT"</formula>
    </cfRule>
  </conditionalFormatting>
  <conditionalFormatting sqref="AN16">
    <cfRule type="cellIs" dxfId="377" priority="546" operator="equal">
      <formula>"SP"</formula>
    </cfRule>
  </conditionalFormatting>
  <conditionalFormatting sqref="AN16">
    <cfRule type="containsText" dxfId="376" priority="545" operator="containsText" text="gb">
      <formula>NOT(ISERROR(SEARCH("gb",AN16)))</formula>
    </cfRule>
  </conditionalFormatting>
  <conditionalFormatting sqref="AN16">
    <cfRule type="cellIs" dxfId="375" priority="544" operator="equal">
      <formula>"HT"</formula>
    </cfRule>
  </conditionalFormatting>
  <conditionalFormatting sqref="AN16">
    <cfRule type="cellIs" dxfId="374" priority="543" operator="equal">
      <formula>"XB"</formula>
    </cfRule>
  </conditionalFormatting>
  <conditionalFormatting sqref="AN16">
    <cfRule type="cellIs" dxfId="373" priority="541" operator="equal">
      <formula>"DP"</formula>
    </cfRule>
    <cfRule type="cellIs" dxfId="372" priority="542" operator="equal">
      <formula>"DS"</formula>
    </cfRule>
  </conditionalFormatting>
  <conditionalFormatting sqref="AN21">
    <cfRule type="cellIs" dxfId="371" priority="523" operator="equal">
      <formula>"T"</formula>
    </cfRule>
    <cfRule type="cellIs" dxfId="370" priority="524" operator="equal">
      <formula>"B"</formula>
    </cfRule>
    <cfRule type="cellIs" dxfId="369" priority="525" operator="equal">
      <formula>"CC"</formula>
    </cfRule>
    <cfRule type="cellIs" dxfId="368" priority="526" operator="equal">
      <formula>"BU"</formula>
    </cfRule>
    <cfRule type="cellIs" dxfId="367" priority="527" operator="equal">
      <formula>"LAB"</formula>
    </cfRule>
    <cfRule type="cellIs" dxfId="366" priority="528" operator="equal">
      <formula>"AB"</formula>
    </cfRule>
    <cfRule type="cellIs" dxfId="365" priority="529" operator="equal">
      <formula>"TC"</formula>
    </cfRule>
  </conditionalFormatting>
  <conditionalFormatting sqref="AN21">
    <cfRule type="cellIs" dxfId="364" priority="540" operator="equal">
      <formula>"w"</formula>
    </cfRule>
  </conditionalFormatting>
  <conditionalFormatting sqref="AN21">
    <cfRule type="cellIs" dxfId="363" priority="530" operator="equal">
      <formula>"TH"</formula>
    </cfRule>
    <cfRule type="cellIs" dxfId="362" priority="531" operator="equal">
      <formula>"EP"</formula>
    </cfRule>
    <cfRule type="cellIs" dxfId="361" priority="532" operator="equal">
      <formula>"ES"</formula>
    </cfRule>
    <cfRule type="cellIs" dxfId="360" priority="533" operator="equal">
      <formula>"GS"</formula>
    </cfRule>
    <cfRule type="cellIs" dxfId="359" priority="534" operator="equal">
      <formula>"GM"</formula>
    </cfRule>
    <cfRule type="cellIs" dxfId="358" priority="535" operator="equal">
      <formula>"CNN"</formula>
    </cfRule>
    <cfRule type="cellIs" dxfId="357" priority="536" operator="equal">
      <formula>"WT"</formula>
    </cfRule>
    <cfRule type="cellIs" dxfId="356" priority="537" operator="equal">
      <formula>"AIR"</formula>
    </cfRule>
    <cfRule type="cellIs" dxfId="355" priority="538" operator="equal">
      <formula>"MTR"</formula>
    </cfRule>
    <cfRule type="cellIs" dxfId="354" priority="539" operator="equal">
      <formula>"AT"</formula>
    </cfRule>
  </conditionalFormatting>
  <conditionalFormatting sqref="AN21">
    <cfRule type="cellIs" dxfId="353" priority="522" operator="equal">
      <formula>"SP"</formula>
    </cfRule>
  </conditionalFormatting>
  <conditionalFormatting sqref="AN21">
    <cfRule type="containsText" dxfId="352" priority="521" operator="containsText" text="gb">
      <formula>NOT(ISERROR(SEARCH("gb",AN21)))</formula>
    </cfRule>
  </conditionalFormatting>
  <conditionalFormatting sqref="AN21">
    <cfRule type="cellIs" dxfId="351" priority="520" operator="equal">
      <formula>"HT"</formula>
    </cfRule>
  </conditionalFormatting>
  <conditionalFormatting sqref="AN21">
    <cfRule type="cellIs" dxfId="350" priority="519" operator="equal">
      <formula>"XB"</formula>
    </cfRule>
  </conditionalFormatting>
  <conditionalFormatting sqref="AN21">
    <cfRule type="cellIs" dxfId="349" priority="517" operator="equal">
      <formula>"DP"</formula>
    </cfRule>
    <cfRule type="cellIs" dxfId="348" priority="518" operator="equal">
      <formula>"DS"</formula>
    </cfRule>
  </conditionalFormatting>
  <conditionalFormatting sqref="Z8 W8">
    <cfRule type="cellIs" dxfId="347" priority="499" operator="equal">
      <formula>"T"</formula>
    </cfRule>
    <cfRule type="cellIs" dxfId="346" priority="500" operator="equal">
      <formula>"B"</formula>
    </cfRule>
    <cfRule type="cellIs" dxfId="345" priority="501" operator="equal">
      <formula>"CC"</formula>
    </cfRule>
    <cfRule type="cellIs" dxfId="344" priority="502" operator="equal">
      <formula>"BU"</formula>
    </cfRule>
    <cfRule type="cellIs" dxfId="343" priority="503" operator="equal">
      <formula>"LAB"</formula>
    </cfRule>
    <cfRule type="cellIs" dxfId="342" priority="504" operator="equal">
      <formula>"AB"</formula>
    </cfRule>
    <cfRule type="cellIs" dxfId="341" priority="505" operator="equal">
      <formula>"TC"</formula>
    </cfRule>
  </conditionalFormatting>
  <conditionalFormatting sqref="Z8 W8">
    <cfRule type="cellIs" dxfId="340" priority="516" operator="equal">
      <formula>"w"</formula>
    </cfRule>
  </conditionalFormatting>
  <conditionalFormatting sqref="Z8 W8">
    <cfRule type="cellIs" dxfId="339" priority="506" operator="equal">
      <formula>"TH"</formula>
    </cfRule>
    <cfRule type="cellIs" dxfId="338" priority="507" operator="equal">
      <formula>"EP"</formula>
    </cfRule>
    <cfRule type="cellIs" dxfId="337" priority="508" operator="equal">
      <formula>"ES"</formula>
    </cfRule>
    <cfRule type="cellIs" dxfId="336" priority="509" operator="equal">
      <formula>"GS"</formula>
    </cfRule>
    <cfRule type="cellIs" dxfId="335" priority="510" operator="equal">
      <formula>"GM"</formula>
    </cfRule>
    <cfRule type="cellIs" dxfId="334" priority="511" operator="equal">
      <formula>"CNN"</formula>
    </cfRule>
    <cfRule type="cellIs" dxfId="333" priority="512" operator="equal">
      <formula>"WT"</formula>
    </cfRule>
    <cfRule type="cellIs" dxfId="332" priority="513" operator="equal">
      <formula>"AIR"</formula>
    </cfRule>
    <cfRule type="cellIs" dxfId="331" priority="514" operator="equal">
      <formula>"MTR"</formula>
    </cfRule>
    <cfRule type="cellIs" dxfId="330" priority="515" operator="equal">
      <formula>"AT"</formula>
    </cfRule>
  </conditionalFormatting>
  <conditionalFormatting sqref="Z8 W8">
    <cfRule type="cellIs" dxfId="329" priority="498" operator="equal">
      <formula>"SP"</formula>
    </cfRule>
  </conditionalFormatting>
  <conditionalFormatting sqref="Z8 W8">
    <cfRule type="containsText" dxfId="328" priority="497" operator="containsText" text="gb">
      <formula>NOT(ISERROR(SEARCH("gb",W8)))</formula>
    </cfRule>
  </conditionalFormatting>
  <conditionalFormatting sqref="Z8 W8">
    <cfRule type="cellIs" dxfId="327" priority="496" operator="equal">
      <formula>"HT"</formula>
    </cfRule>
  </conditionalFormatting>
  <conditionalFormatting sqref="Z8 W8">
    <cfRule type="cellIs" dxfId="326" priority="495" operator="equal">
      <formula>"XB"</formula>
    </cfRule>
  </conditionalFormatting>
  <conditionalFormatting sqref="Z8 W8">
    <cfRule type="cellIs" dxfId="325" priority="493" operator="equal">
      <formula>"DP"</formula>
    </cfRule>
    <cfRule type="cellIs" dxfId="324" priority="494" operator="equal">
      <formula>"DS"</formula>
    </cfRule>
  </conditionalFormatting>
  <conditionalFormatting sqref="P8">
    <cfRule type="cellIs" dxfId="323" priority="355" operator="equal">
      <formula>"T"</formula>
    </cfRule>
    <cfRule type="cellIs" dxfId="322" priority="356" operator="equal">
      <formula>"B"</formula>
    </cfRule>
    <cfRule type="cellIs" dxfId="321" priority="357" operator="equal">
      <formula>"CC"</formula>
    </cfRule>
    <cfRule type="cellIs" dxfId="320" priority="358" operator="equal">
      <formula>"BU"</formula>
    </cfRule>
    <cfRule type="cellIs" dxfId="319" priority="359" operator="equal">
      <formula>"LAB"</formula>
    </cfRule>
    <cfRule type="cellIs" dxfId="318" priority="360" operator="equal">
      <formula>"AB"</formula>
    </cfRule>
    <cfRule type="cellIs" dxfId="317" priority="361" operator="equal">
      <formula>"TC"</formula>
    </cfRule>
  </conditionalFormatting>
  <conditionalFormatting sqref="P8">
    <cfRule type="cellIs" dxfId="316" priority="372" operator="equal">
      <formula>"w"</formula>
    </cfRule>
  </conditionalFormatting>
  <conditionalFormatting sqref="P8">
    <cfRule type="cellIs" dxfId="315" priority="362" operator="equal">
      <formula>"TH"</formula>
    </cfRule>
    <cfRule type="cellIs" dxfId="314" priority="363" operator="equal">
      <formula>"EP"</formula>
    </cfRule>
    <cfRule type="cellIs" dxfId="313" priority="364" operator="equal">
      <formula>"ES"</formula>
    </cfRule>
    <cfRule type="cellIs" dxfId="312" priority="365" operator="equal">
      <formula>"GS"</formula>
    </cfRule>
    <cfRule type="cellIs" dxfId="311" priority="366" operator="equal">
      <formula>"GM"</formula>
    </cfRule>
    <cfRule type="cellIs" dxfId="310" priority="367" operator="equal">
      <formula>"CNN"</formula>
    </cfRule>
    <cfRule type="cellIs" dxfId="309" priority="368" operator="equal">
      <formula>"WT"</formula>
    </cfRule>
    <cfRule type="cellIs" dxfId="308" priority="369" operator="equal">
      <formula>"AIR"</formula>
    </cfRule>
    <cfRule type="cellIs" dxfId="307" priority="370" operator="equal">
      <formula>"MTR"</formula>
    </cfRule>
    <cfRule type="cellIs" dxfId="306" priority="371" operator="equal">
      <formula>"AT"</formula>
    </cfRule>
  </conditionalFormatting>
  <conditionalFormatting sqref="P8">
    <cfRule type="cellIs" dxfId="305" priority="354" operator="equal">
      <formula>"SP"</formula>
    </cfRule>
  </conditionalFormatting>
  <conditionalFormatting sqref="P8">
    <cfRule type="containsText" dxfId="304" priority="353" operator="containsText" text="gb">
      <formula>NOT(ISERROR(SEARCH("gb",P8)))</formula>
    </cfRule>
  </conditionalFormatting>
  <conditionalFormatting sqref="P8">
    <cfRule type="cellIs" dxfId="303" priority="352" operator="equal">
      <formula>"HT"</formula>
    </cfRule>
  </conditionalFormatting>
  <conditionalFormatting sqref="P8">
    <cfRule type="cellIs" dxfId="302" priority="351" operator="equal">
      <formula>"XB"</formula>
    </cfRule>
  </conditionalFormatting>
  <conditionalFormatting sqref="P8">
    <cfRule type="cellIs" dxfId="301" priority="349" operator="equal">
      <formula>"DP"</formula>
    </cfRule>
    <cfRule type="cellIs" dxfId="300" priority="350" operator="equal">
      <formula>"DS"</formula>
    </cfRule>
  </conditionalFormatting>
  <conditionalFormatting sqref="P27">
    <cfRule type="cellIs" dxfId="299" priority="331" operator="equal">
      <formula>"T"</formula>
    </cfRule>
    <cfRule type="cellIs" dxfId="298" priority="332" operator="equal">
      <formula>"B"</formula>
    </cfRule>
    <cfRule type="cellIs" dxfId="297" priority="333" operator="equal">
      <formula>"CC"</formula>
    </cfRule>
    <cfRule type="cellIs" dxfId="296" priority="334" operator="equal">
      <formula>"BU"</formula>
    </cfRule>
    <cfRule type="cellIs" dxfId="295" priority="335" operator="equal">
      <formula>"LAB"</formula>
    </cfRule>
    <cfRule type="cellIs" dxfId="294" priority="336" operator="equal">
      <formula>"AB"</formula>
    </cfRule>
    <cfRule type="cellIs" dxfId="293" priority="337" operator="equal">
      <formula>"TC"</formula>
    </cfRule>
  </conditionalFormatting>
  <conditionalFormatting sqref="P27">
    <cfRule type="cellIs" dxfId="292" priority="348" operator="equal">
      <formula>"w"</formula>
    </cfRule>
  </conditionalFormatting>
  <conditionalFormatting sqref="P27">
    <cfRule type="cellIs" dxfId="291" priority="338" operator="equal">
      <formula>"TH"</formula>
    </cfRule>
    <cfRule type="cellIs" dxfId="290" priority="339" operator="equal">
      <formula>"EP"</formula>
    </cfRule>
    <cfRule type="cellIs" dxfId="289" priority="340" operator="equal">
      <formula>"ES"</formula>
    </cfRule>
    <cfRule type="cellIs" dxfId="288" priority="341" operator="equal">
      <formula>"GS"</formula>
    </cfRule>
    <cfRule type="cellIs" dxfId="287" priority="342" operator="equal">
      <formula>"GM"</formula>
    </cfRule>
    <cfRule type="cellIs" dxfId="286" priority="343" operator="equal">
      <formula>"CNN"</formula>
    </cfRule>
    <cfRule type="cellIs" dxfId="285" priority="344" operator="equal">
      <formula>"WT"</formula>
    </cfRule>
    <cfRule type="cellIs" dxfId="284" priority="345" operator="equal">
      <formula>"AIR"</formula>
    </cfRule>
    <cfRule type="cellIs" dxfId="283" priority="346" operator="equal">
      <formula>"MTR"</formula>
    </cfRule>
    <cfRule type="cellIs" dxfId="282" priority="347" operator="equal">
      <formula>"AT"</formula>
    </cfRule>
  </conditionalFormatting>
  <conditionalFormatting sqref="P27">
    <cfRule type="cellIs" dxfId="281" priority="330" operator="equal">
      <formula>"SP"</formula>
    </cfRule>
  </conditionalFormatting>
  <conditionalFormatting sqref="P27">
    <cfRule type="containsText" dxfId="280" priority="329" operator="containsText" text="gb">
      <formula>NOT(ISERROR(SEARCH("gb",P27)))</formula>
    </cfRule>
  </conditionalFormatting>
  <conditionalFormatting sqref="P27">
    <cfRule type="cellIs" dxfId="279" priority="328" operator="equal">
      <formula>"HT"</formula>
    </cfRule>
  </conditionalFormatting>
  <conditionalFormatting sqref="P27">
    <cfRule type="cellIs" dxfId="278" priority="327" operator="equal">
      <formula>"XB"</formula>
    </cfRule>
  </conditionalFormatting>
  <conditionalFormatting sqref="P27">
    <cfRule type="cellIs" dxfId="277" priority="325" operator="equal">
      <formula>"DP"</formula>
    </cfRule>
    <cfRule type="cellIs" dxfId="276" priority="326" operator="equal">
      <formula>"DS"</formula>
    </cfRule>
  </conditionalFormatting>
  <conditionalFormatting sqref="M21">
    <cfRule type="cellIs" dxfId="275" priority="307" operator="equal">
      <formula>"T"</formula>
    </cfRule>
    <cfRule type="cellIs" dxfId="274" priority="308" operator="equal">
      <formula>"B"</formula>
    </cfRule>
    <cfRule type="cellIs" dxfId="273" priority="309" operator="equal">
      <formula>"CC"</formula>
    </cfRule>
    <cfRule type="cellIs" dxfId="272" priority="310" operator="equal">
      <formula>"BU"</formula>
    </cfRule>
    <cfRule type="cellIs" dxfId="271" priority="311" operator="equal">
      <formula>"LAB"</formula>
    </cfRule>
    <cfRule type="cellIs" dxfId="270" priority="312" operator="equal">
      <formula>"AB"</formula>
    </cfRule>
    <cfRule type="cellIs" dxfId="269" priority="313" operator="equal">
      <formula>"TC"</formula>
    </cfRule>
  </conditionalFormatting>
  <conditionalFormatting sqref="M21">
    <cfRule type="cellIs" dxfId="268" priority="324" operator="equal">
      <formula>"w"</formula>
    </cfRule>
  </conditionalFormatting>
  <conditionalFormatting sqref="M21">
    <cfRule type="cellIs" dxfId="267" priority="314" operator="equal">
      <formula>"TH"</formula>
    </cfRule>
    <cfRule type="cellIs" dxfId="266" priority="315" operator="equal">
      <formula>"EP"</formula>
    </cfRule>
    <cfRule type="cellIs" dxfId="265" priority="316" operator="equal">
      <formula>"ES"</formula>
    </cfRule>
    <cfRule type="cellIs" dxfId="264" priority="317" operator="equal">
      <formula>"GS"</formula>
    </cfRule>
    <cfRule type="cellIs" dxfId="263" priority="318" operator="equal">
      <formula>"GM"</formula>
    </cfRule>
    <cfRule type="cellIs" dxfId="262" priority="319" operator="equal">
      <formula>"CNN"</formula>
    </cfRule>
    <cfRule type="cellIs" dxfId="261" priority="320" operator="equal">
      <formula>"WT"</formula>
    </cfRule>
    <cfRule type="cellIs" dxfId="260" priority="321" operator="equal">
      <formula>"AIR"</formula>
    </cfRule>
    <cfRule type="cellIs" dxfId="259" priority="322" operator="equal">
      <formula>"MTR"</formula>
    </cfRule>
    <cfRule type="cellIs" dxfId="258" priority="323" operator="equal">
      <formula>"AT"</formula>
    </cfRule>
  </conditionalFormatting>
  <conditionalFormatting sqref="M21">
    <cfRule type="cellIs" dxfId="257" priority="306" operator="equal">
      <formula>"SP"</formula>
    </cfRule>
  </conditionalFormatting>
  <conditionalFormatting sqref="M21">
    <cfRule type="containsText" dxfId="256" priority="305" operator="containsText" text="gb">
      <formula>NOT(ISERROR(SEARCH("gb",M21)))</formula>
    </cfRule>
  </conditionalFormatting>
  <conditionalFormatting sqref="M21">
    <cfRule type="cellIs" dxfId="255" priority="304" operator="equal">
      <formula>"HT"</formula>
    </cfRule>
  </conditionalFormatting>
  <conditionalFormatting sqref="M21">
    <cfRule type="cellIs" dxfId="254" priority="303" operator="equal">
      <formula>"XB"</formula>
    </cfRule>
  </conditionalFormatting>
  <conditionalFormatting sqref="M21">
    <cfRule type="cellIs" dxfId="253" priority="301" operator="equal">
      <formula>"DP"</formula>
    </cfRule>
    <cfRule type="cellIs" dxfId="252" priority="302" operator="equal">
      <formula>"DS"</formula>
    </cfRule>
  </conditionalFormatting>
  <conditionalFormatting sqref="M14">
    <cfRule type="cellIs" dxfId="251" priority="283" operator="equal">
      <formula>"T"</formula>
    </cfRule>
    <cfRule type="cellIs" dxfId="250" priority="284" operator="equal">
      <formula>"B"</formula>
    </cfRule>
    <cfRule type="cellIs" dxfId="249" priority="285" operator="equal">
      <formula>"CC"</formula>
    </cfRule>
    <cfRule type="cellIs" dxfId="248" priority="286" operator="equal">
      <formula>"BU"</formula>
    </cfRule>
    <cfRule type="cellIs" dxfId="247" priority="287" operator="equal">
      <formula>"LAB"</formula>
    </cfRule>
    <cfRule type="cellIs" dxfId="246" priority="288" operator="equal">
      <formula>"AB"</formula>
    </cfRule>
    <cfRule type="cellIs" dxfId="245" priority="289" operator="equal">
      <formula>"TC"</formula>
    </cfRule>
  </conditionalFormatting>
  <conditionalFormatting sqref="M14">
    <cfRule type="cellIs" dxfId="244" priority="300" operator="equal">
      <formula>"w"</formula>
    </cfRule>
  </conditionalFormatting>
  <conditionalFormatting sqref="M14">
    <cfRule type="cellIs" dxfId="243" priority="290" operator="equal">
      <formula>"TH"</formula>
    </cfRule>
    <cfRule type="cellIs" dxfId="242" priority="291" operator="equal">
      <formula>"EP"</formula>
    </cfRule>
    <cfRule type="cellIs" dxfId="241" priority="292" operator="equal">
      <formula>"ES"</formula>
    </cfRule>
    <cfRule type="cellIs" dxfId="240" priority="293" operator="equal">
      <formula>"GS"</formula>
    </cfRule>
    <cfRule type="cellIs" dxfId="239" priority="294" operator="equal">
      <formula>"GM"</formula>
    </cfRule>
    <cfRule type="cellIs" dxfId="238" priority="295" operator="equal">
      <formula>"CNN"</formula>
    </cfRule>
    <cfRule type="cellIs" dxfId="237" priority="296" operator="equal">
      <formula>"WT"</formula>
    </cfRule>
    <cfRule type="cellIs" dxfId="236" priority="297" operator="equal">
      <formula>"AIR"</formula>
    </cfRule>
    <cfRule type="cellIs" dxfId="235" priority="298" operator="equal">
      <formula>"MTR"</formula>
    </cfRule>
    <cfRule type="cellIs" dxfId="234" priority="299" operator="equal">
      <formula>"AT"</formula>
    </cfRule>
  </conditionalFormatting>
  <conditionalFormatting sqref="M14">
    <cfRule type="cellIs" dxfId="233" priority="282" operator="equal">
      <formula>"SP"</formula>
    </cfRule>
  </conditionalFormatting>
  <conditionalFormatting sqref="M14">
    <cfRule type="containsText" dxfId="232" priority="281" operator="containsText" text="gb">
      <formula>NOT(ISERROR(SEARCH("gb",M14)))</formula>
    </cfRule>
  </conditionalFormatting>
  <conditionalFormatting sqref="M14">
    <cfRule type="cellIs" dxfId="231" priority="280" operator="equal">
      <formula>"HT"</formula>
    </cfRule>
  </conditionalFormatting>
  <conditionalFormatting sqref="M14">
    <cfRule type="cellIs" dxfId="230" priority="279" operator="equal">
      <formula>"XB"</formula>
    </cfRule>
  </conditionalFormatting>
  <conditionalFormatting sqref="M14">
    <cfRule type="cellIs" dxfId="229" priority="277" operator="equal">
      <formula>"DP"</formula>
    </cfRule>
    <cfRule type="cellIs" dxfId="228" priority="278" operator="equal">
      <formula>"DS"</formula>
    </cfRule>
  </conditionalFormatting>
  <conditionalFormatting sqref="M17">
    <cfRule type="cellIs" dxfId="227" priority="259" operator="equal">
      <formula>"T"</formula>
    </cfRule>
    <cfRule type="cellIs" dxfId="226" priority="260" operator="equal">
      <formula>"B"</formula>
    </cfRule>
    <cfRule type="cellIs" dxfId="225" priority="261" operator="equal">
      <formula>"CC"</formula>
    </cfRule>
    <cfRule type="cellIs" dxfId="224" priority="262" operator="equal">
      <formula>"BU"</formula>
    </cfRule>
    <cfRule type="cellIs" dxfId="223" priority="263" operator="equal">
      <formula>"LAB"</formula>
    </cfRule>
    <cfRule type="cellIs" dxfId="222" priority="264" operator="equal">
      <formula>"AB"</formula>
    </cfRule>
    <cfRule type="cellIs" dxfId="221" priority="265" operator="equal">
      <formula>"TC"</formula>
    </cfRule>
  </conditionalFormatting>
  <conditionalFormatting sqref="M17">
    <cfRule type="cellIs" dxfId="220" priority="276" operator="equal">
      <formula>"w"</formula>
    </cfRule>
  </conditionalFormatting>
  <conditionalFormatting sqref="M17">
    <cfRule type="cellIs" dxfId="219" priority="266" operator="equal">
      <formula>"TH"</formula>
    </cfRule>
    <cfRule type="cellIs" dxfId="218" priority="267" operator="equal">
      <formula>"EP"</formula>
    </cfRule>
    <cfRule type="cellIs" dxfId="217" priority="268" operator="equal">
      <formula>"ES"</formula>
    </cfRule>
    <cfRule type="cellIs" dxfId="216" priority="269" operator="equal">
      <formula>"GS"</formula>
    </cfRule>
    <cfRule type="cellIs" dxfId="215" priority="270" operator="equal">
      <formula>"GM"</formula>
    </cfRule>
    <cfRule type="cellIs" dxfId="214" priority="271" operator="equal">
      <formula>"CNN"</formula>
    </cfRule>
    <cfRule type="cellIs" dxfId="213" priority="272" operator="equal">
      <formula>"WT"</formula>
    </cfRule>
    <cfRule type="cellIs" dxfId="212" priority="273" operator="equal">
      <formula>"AIR"</formula>
    </cfRule>
    <cfRule type="cellIs" dxfId="211" priority="274" operator="equal">
      <formula>"MTR"</formula>
    </cfRule>
    <cfRule type="cellIs" dxfId="210" priority="275" operator="equal">
      <formula>"AT"</formula>
    </cfRule>
  </conditionalFormatting>
  <conditionalFormatting sqref="M17">
    <cfRule type="cellIs" dxfId="209" priority="258" operator="equal">
      <formula>"SP"</formula>
    </cfRule>
  </conditionalFormatting>
  <conditionalFormatting sqref="M17">
    <cfRule type="containsText" dxfId="208" priority="257" operator="containsText" text="gb">
      <formula>NOT(ISERROR(SEARCH("gb",M17)))</formula>
    </cfRule>
  </conditionalFormatting>
  <conditionalFormatting sqref="M17">
    <cfRule type="cellIs" dxfId="207" priority="256" operator="equal">
      <formula>"HT"</formula>
    </cfRule>
  </conditionalFormatting>
  <conditionalFormatting sqref="M17">
    <cfRule type="cellIs" dxfId="206" priority="255" operator="equal">
      <formula>"XB"</formula>
    </cfRule>
  </conditionalFormatting>
  <conditionalFormatting sqref="M17">
    <cfRule type="cellIs" dxfId="205" priority="253" operator="equal">
      <formula>"DP"</formula>
    </cfRule>
    <cfRule type="cellIs" dxfId="204" priority="254" operator="equal">
      <formula>"DS"</formula>
    </cfRule>
  </conditionalFormatting>
  <conditionalFormatting sqref="M24">
    <cfRule type="cellIs" dxfId="203" priority="235" operator="equal">
      <formula>"T"</formula>
    </cfRule>
    <cfRule type="cellIs" dxfId="202" priority="236" operator="equal">
      <formula>"B"</formula>
    </cfRule>
    <cfRule type="cellIs" dxfId="201" priority="237" operator="equal">
      <formula>"CC"</formula>
    </cfRule>
    <cfRule type="cellIs" dxfId="200" priority="238" operator="equal">
      <formula>"BU"</formula>
    </cfRule>
    <cfRule type="cellIs" dxfId="199" priority="239" operator="equal">
      <formula>"LAB"</formula>
    </cfRule>
    <cfRule type="cellIs" dxfId="198" priority="240" operator="equal">
      <formula>"AB"</formula>
    </cfRule>
    <cfRule type="cellIs" dxfId="197" priority="241" operator="equal">
      <formula>"TC"</formula>
    </cfRule>
  </conditionalFormatting>
  <conditionalFormatting sqref="M24">
    <cfRule type="cellIs" dxfId="196" priority="252" operator="equal">
      <formula>"w"</formula>
    </cfRule>
  </conditionalFormatting>
  <conditionalFormatting sqref="M24">
    <cfRule type="cellIs" dxfId="195" priority="242" operator="equal">
      <formula>"TH"</formula>
    </cfRule>
    <cfRule type="cellIs" dxfId="194" priority="243" operator="equal">
      <formula>"EP"</formula>
    </cfRule>
    <cfRule type="cellIs" dxfId="193" priority="244" operator="equal">
      <formula>"ES"</formula>
    </cfRule>
    <cfRule type="cellIs" dxfId="192" priority="245" operator="equal">
      <formula>"GS"</formula>
    </cfRule>
    <cfRule type="cellIs" dxfId="191" priority="246" operator="equal">
      <formula>"GM"</formula>
    </cfRule>
    <cfRule type="cellIs" dxfId="190" priority="247" operator="equal">
      <formula>"CNN"</formula>
    </cfRule>
    <cfRule type="cellIs" dxfId="189" priority="248" operator="equal">
      <formula>"WT"</formula>
    </cfRule>
    <cfRule type="cellIs" dxfId="188" priority="249" operator="equal">
      <formula>"AIR"</formula>
    </cfRule>
    <cfRule type="cellIs" dxfId="187" priority="250" operator="equal">
      <formula>"MTR"</formula>
    </cfRule>
    <cfRule type="cellIs" dxfId="186" priority="251" operator="equal">
      <formula>"AT"</formula>
    </cfRule>
  </conditionalFormatting>
  <conditionalFormatting sqref="M24">
    <cfRule type="cellIs" dxfId="185" priority="234" operator="equal">
      <formula>"SP"</formula>
    </cfRule>
  </conditionalFormatting>
  <conditionalFormatting sqref="M24">
    <cfRule type="containsText" dxfId="184" priority="233" operator="containsText" text="gb">
      <formula>NOT(ISERROR(SEARCH("gb",M24)))</formula>
    </cfRule>
  </conditionalFormatting>
  <conditionalFormatting sqref="M24">
    <cfRule type="cellIs" dxfId="183" priority="232" operator="equal">
      <formula>"HT"</formula>
    </cfRule>
  </conditionalFormatting>
  <conditionalFormatting sqref="M24">
    <cfRule type="cellIs" dxfId="182" priority="231" operator="equal">
      <formula>"XB"</formula>
    </cfRule>
  </conditionalFormatting>
  <conditionalFormatting sqref="M24">
    <cfRule type="cellIs" dxfId="181" priority="229" operator="equal">
      <formula>"DP"</formula>
    </cfRule>
    <cfRule type="cellIs" dxfId="180" priority="230" operator="equal">
      <formula>"DS"</formula>
    </cfRule>
  </conditionalFormatting>
  <conditionalFormatting sqref="M8">
    <cfRule type="cellIs" dxfId="179" priority="163" operator="equal">
      <formula>"T"</formula>
    </cfRule>
    <cfRule type="cellIs" dxfId="178" priority="164" operator="equal">
      <formula>"B"</formula>
    </cfRule>
    <cfRule type="cellIs" dxfId="177" priority="165" operator="equal">
      <formula>"CC"</formula>
    </cfRule>
    <cfRule type="cellIs" dxfId="176" priority="166" operator="equal">
      <formula>"BU"</formula>
    </cfRule>
    <cfRule type="cellIs" dxfId="175" priority="167" operator="equal">
      <formula>"LAB"</formula>
    </cfRule>
    <cfRule type="cellIs" dxfId="174" priority="168" operator="equal">
      <formula>"AB"</formula>
    </cfRule>
    <cfRule type="cellIs" dxfId="173" priority="169" operator="equal">
      <formula>"TC"</formula>
    </cfRule>
  </conditionalFormatting>
  <conditionalFormatting sqref="M8">
    <cfRule type="cellIs" dxfId="172" priority="180" operator="equal">
      <formula>"w"</formula>
    </cfRule>
  </conditionalFormatting>
  <conditionalFormatting sqref="M8">
    <cfRule type="cellIs" dxfId="171" priority="170" operator="equal">
      <formula>"TH"</formula>
    </cfRule>
    <cfRule type="cellIs" dxfId="170" priority="171" operator="equal">
      <formula>"EP"</formula>
    </cfRule>
    <cfRule type="cellIs" dxfId="169" priority="172" operator="equal">
      <formula>"ES"</formula>
    </cfRule>
    <cfRule type="cellIs" dxfId="168" priority="173" operator="equal">
      <formula>"GS"</formula>
    </cfRule>
    <cfRule type="cellIs" dxfId="167" priority="174" operator="equal">
      <formula>"GM"</formula>
    </cfRule>
    <cfRule type="cellIs" dxfId="166" priority="175" operator="equal">
      <formula>"CNN"</formula>
    </cfRule>
    <cfRule type="cellIs" dxfId="165" priority="176" operator="equal">
      <formula>"WT"</formula>
    </cfRule>
    <cfRule type="cellIs" dxfId="164" priority="177" operator="equal">
      <formula>"AIR"</formula>
    </cfRule>
    <cfRule type="cellIs" dxfId="163" priority="178" operator="equal">
      <formula>"MTR"</formula>
    </cfRule>
    <cfRule type="cellIs" dxfId="162" priority="179" operator="equal">
      <formula>"AT"</formula>
    </cfRule>
  </conditionalFormatting>
  <conditionalFormatting sqref="M8">
    <cfRule type="cellIs" dxfId="161" priority="162" operator="equal">
      <formula>"SP"</formula>
    </cfRule>
  </conditionalFormatting>
  <conditionalFormatting sqref="M8">
    <cfRule type="containsText" dxfId="160" priority="161" operator="containsText" text="gb">
      <formula>NOT(ISERROR(SEARCH("gb",M8)))</formula>
    </cfRule>
  </conditionalFormatting>
  <conditionalFormatting sqref="M8">
    <cfRule type="cellIs" dxfId="159" priority="160" operator="equal">
      <formula>"HT"</formula>
    </cfRule>
  </conditionalFormatting>
  <conditionalFormatting sqref="M8">
    <cfRule type="cellIs" dxfId="158" priority="159" operator="equal">
      <formula>"XB"</formula>
    </cfRule>
  </conditionalFormatting>
  <conditionalFormatting sqref="M8">
    <cfRule type="cellIs" dxfId="157" priority="157" operator="equal">
      <formula>"DP"</formula>
    </cfRule>
    <cfRule type="cellIs" dxfId="156" priority="158" operator="equal">
      <formula>"DS"</formula>
    </cfRule>
  </conditionalFormatting>
  <conditionalFormatting sqref="AG12">
    <cfRule type="cellIs" dxfId="155" priority="139" operator="equal">
      <formula>"T"</formula>
    </cfRule>
    <cfRule type="cellIs" dxfId="154" priority="140" operator="equal">
      <formula>"B"</formula>
    </cfRule>
    <cfRule type="cellIs" dxfId="153" priority="141" operator="equal">
      <formula>"CC"</formula>
    </cfRule>
    <cfRule type="cellIs" dxfId="152" priority="142" operator="equal">
      <formula>"BU"</formula>
    </cfRule>
    <cfRule type="cellIs" dxfId="151" priority="143" operator="equal">
      <formula>"LAB"</formula>
    </cfRule>
    <cfRule type="cellIs" dxfId="150" priority="144" operator="equal">
      <formula>"AB"</formula>
    </cfRule>
    <cfRule type="cellIs" dxfId="149" priority="145" operator="equal">
      <formula>"TC"</formula>
    </cfRule>
  </conditionalFormatting>
  <conditionalFormatting sqref="AG12">
    <cfRule type="cellIs" dxfId="148" priority="156" operator="equal">
      <formula>"w"</formula>
    </cfRule>
  </conditionalFormatting>
  <conditionalFormatting sqref="AG12">
    <cfRule type="cellIs" dxfId="147" priority="146" operator="equal">
      <formula>"TH"</formula>
    </cfRule>
    <cfRule type="cellIs" dxfId="146" priority="147" operator="equal">
      <formula>"EP"</formula>
    </cfRule>
    <cfRule type="cellIs" dxfId="145" priority="148" operator="equal">
      <formula>"ES"</formula>
    </cfRule>
    <cfRule type="cellIs" dxfId="144" priority="149" operator="equal">
      <formula>"GS"</formula>
    </cfRule>
    <cfRule type="cellIs" dxfId="143" priority="150" operator="equal">
      <formula>"GM"</formula>
    </cfRule>
    <cfRule type="cellIs" dxfId="142" priority="151" operator="equal">
      <formula>"CNN"</formula>
    </cfRule>
    <cfRule type="cellIs" dxfId="141" priority="152" operator="equal">
      <formula>"WT"</formula>
    </cfRule>
    <cfRule type="cellIs" dxfId="140" priority="153" operator="equal">
      <formula>"AIR"</formula>
    </cfRule>
    <cfRule type="cellIs" dxfId="139" priority="154" operator="equal">
      <formula>"MTR"</formula>
    </cfRule>
    <cfRule type="cellIs" dxfId="138" priority="155" operator="equal">
      <formula>"AT"</formula>
    </cfRule>
  </conditionalFormatting>
  <conditionalFormatting sqref="AG12">
    <cfRule type="cellIs" dxfId="137" priority="138" operator="equal">
      <formula>"SP"</formula>
    </cfRule>
  </conditionalFormatting>
  <conditionalFormatting sqref="AG12">
    <cfRule type="containsText" dxfId="136" priority="137" operator="containsText" text="gb">
      <formula>NOT(ISERROR(SEARCH("gb",AG12)))</formula>
    </cfRule>
  </conditionalFormatting>
  <conditionalFormatting sqref="AG12">
    <cfRule type="cellIs" dxfId="135" priority="136" operator="equal">
      <formula>"HT"</formula>
    </cfRule>
  </conditionalFormatting>
  <conditionalFormatting sqref="AG12">
    <cfRule type="cellIs" dxfId="134" priority="135" operator="equal">
      <formula>"XB"</formula>
    </cfRule>
  </conditionalFormatting>
  <conditionalFormatting sqref="AG12">
    <cfRule type="cellIs" dxfId="133" priority="133" operator="equal">
      <formula>"DP"</formula>
    </cfRule>
    <cfRule type="cellIs" dxfId="132" priority="134" operator="equal">
      <formula>"DS"</formula>
    </cfRule>
  </conditionalFormatting>
  <conditionalFormatting sqref="B8:T8 W8:AO10 AJ18:AO23 B36:AO41 B34:V35 Z35:AO35 L21:AF23 L9:S10 L11:AO17 B9:G9 B10:F13 B22:F25 B21:G21 B14:K15 B18:AI20 B16:H16 B17:G17 J16:K17 B33:P33 B31:K32 L31 B29:I30 L29 J29 N32:P32 S32:AG32 S33:W33 Z33:AB34 AE33:AO34 N31:AG31 AJ31:AO32 B26:AI28 AL26:AO26 AJ28:AK28 N29:AO30 B2:AO7 L24:AO25 AL27 AN27:AO28">
    <cfRule type="cellIs" dxfId="131" priority="132" operator="equal">
      <formula>"BK"</formula>
    </cfRule>
  </conditionalFormatting>
  <conditionalFormatting sqref="B8:T8 W8:AO10 AJ18:AO23 B36:AO41 B34:V35 Z35:AO35 L21:AF23 L11:AO17 L9:S10 B9:G9 B10:F13 B22:F25 B21:G21 B14:K15 B18:AI20 B16:H16 B17:G17 J16:K17 B33:P33 B31:K32 L31 B29:I30 L29 J29 N32:P32 S32:AG32 S33:W33 Z33:AB34 AE33:AO34 N31:AG31 AJ31:AO32 B26:AI28 AL26:AO26 AJ28:AK28 N29:AO30 B2:AO7 L24:AO25 AL27 AN27:AO28">
    <cfRule type="cellIs" dxfId="130" priority="131" operator="equal">
      <formula>"AQ"</formula>
    </cfRule>
  </conditionalFormatting>
  <conditionalFormatting sqref="AG21">
    <cfRule type="cellIs" dxfId="129" priority="113" operator="equal">
      <formula>"T"</formula>
    </cfRule>
    <cfRule type="cellIs" dxfId="128" priority="114" operator="equal">
      <formula>"B"</formula>
    </cfRule>
    <cfRule type="cellIs" dxfId="127" priority="115" operator="equal">
      <formula>"CC"</formula>
    </cfRule>
    <cfRule type="cellIs" dxfId="126" priority="116" operator="equal">
      <formula>"BU"</formula>
    </cfRule>
    <cfRule type="cellIs" dxfId="125" priority="117" operator="equal">
      <formula>"LAB"</formula>
    </cfRule>
    <cfRule type="cellIs" dxfId="124" priority="118" operator="equal">
      <formula>"AB"</formula>
    </cfRule>
    <cfRule type="cellIs" dxfId="123" priority="119" operator="equal">
      <formula>"TC"</formula>
    </cfRule>
  </conditionalFormatting>
  <conditionalFormatting sqref="AG21">
    <cfRule type="cellIs" dxfId="122" priority="130" operator="equal">
      <formula>"w"</formula>
    </cfRule>
  </conditionalFormatting>
  <conditionalFormatting sqref="AG21">
    <cfRule type="cellIs" dxfId="121" priority="120" operator="equal">
      <formula>"TH"</formula>
    </cfRule>
    <cfRule type="cellIs" dxfId="120" priority="121" operator="equal">
      <formula>"EP"</formula>
    </cfRule>
    <cfRule type="cellIs" dxfId="119" priority="122" operator="equal">
      <formula>"ES"</formula>
    </cfRule>
    <cfRule type="cellIs" dxfId="118" priority="123" operator="equal">
      <formula>"GS"</formula>
    </cfRule>
    <cfRule type="cellIs" dxfId="117" priority="124" operator="equal">
      <formula>"GM"</formula>
    </cfRule>
    <cfRule type="cellIs" dxfId="116" priority="125" operator="equal">
      <formula>"CNN"</formula>
    </cfRule>
    <cfRule type="cellIs" dxfId="115" priority="126" operator="equal">
      <formula>"WT"</formula>
    </cfRule>
    <cfRule type="cellIs" dxfId="114" priority="127" operator="equal">
      <formula>"AIR"</formula>
    </cfRule>
    <cfRule type="cellIs" dxfId="113" priority="128" operator="equal">
      <formula>"MTR"</formula>
    </cfRule>
    <cfRule type="cellIs" dxfId="112" priority="129" operator="equal">
      <formula>"AT"</formula>
    </cfRule>
  </conditionalFormatting>
  <conditionalFormatting sqref="AG21">
    <cfRule type="cellIs" dxfId="111" priority="112" operator="equal">
      <formula>"SP"</formula>
    </cfRule>
  </conditionalFormatting>
  <conditionalFormatting sqref="AG21">
    <cfRule type="containsText" dxfId="110" priority="111" operator="containsText" text="gb">
      <formula>NOT(ISERROR(SEARCH("gb",AG21)))</formula>
    </cfRule>
  </conditionalFormatting>
  <conditionalFormatting sqref="AG21">
    <cfRule type="cellIs" dxfId="109" priority="110" operator="equal">
      <formula>"HT"</formula>
    </cfRule>
  </conditionalFormatting>
  <conditionalFormatting sqref="AG21">
    <cfRule type="cellIs" dxfId="108" priority="109" operator="equal">
      <formula>"XB"</formula>
    </cfRule>
  </conditionalFormatting>
  <conditionalFormatting sqref="AG21">
    <cfRule type="cellIs" dxfId="107" priority="107" operator="equal">
      <formula>"DP"</formula>
    </cfRule>
    <cfRule type="cellIs" dxfId="106" priority="108" operator="equal">
      <formula>"DS"</formula>
    </cfRule>
  </conditionalFormatting>
  <conditionalFormatting sqref="AG21">
    <cfRule type="cellIs" dxfId="105" priority="106" operator="equal">
      <formula>"BK"</formula>
    </cfRule>
  </conditionalFormatting>
  <conditionalFormatting sqref="AG21">
    <cfRule type="cellIs" dxfId="104" priority="105" operator="equal">
      <formula>"AQ"</formula>
    </cfRule>
  </conditionalFormatting>
  <conditionalFormatting sqref="Q32">
    <cfRule type="cellIs" dxfId="103" priority="87" operator="equal">
      <formula>"T"</formula>
    </cfRule>
    <cfRule type="cellIs" dxfId="102" priority="88" operator="equal">
      <formula>"B"</formula>
    </cfRule>
    <cfRule type="cellIs" dxfId="101" priority="89" operator="equal">
      <formula>"CC"</formula>
    </cfRule>
    <cfRule type="cellIs" dxfId="100" priority="90" operator="equal">
      <formula>"BU"</formula>
    </cfRule>
    <cfRule type="cellIs" dxfId="99" priority="91" operator="equal">
      <formula>"LAB"</formula>
    </cfRule>
    <cfRule type="cellIs" dxfId="98" priority="92" operator="equal">
      <formula>"AB"</formula>
    </cfRule>
    <cfRule type="cellIs" dxfId="97" priority="93" operator="equal">
      <formula>"TC"</formula>
    </cfRule>
  </conditionalFormatting>
  <conditionalFormatting sqref="Q32">
    <cfRule type="cellIs" dxfId="96" priority="104" operator="equal">
      <formula>"w"</formula>
    </cfRule>
  </conditionalFormatting>
  <conditionalFormatting sqref="Q32">
    <cfRule type="cellIs" dxfId="95" priority="94" operator="equal">
      <formula>"TH"</formula>
    </cfRule>
    <cfRule type="cellIs" dxfId="94" priority="95" operator="equal">
      <formula>"EP"</formula>
    </cfRule>
    <cfRule type="cellIs" dxfId="93" priority="96" operator="equal">
      <formula>"ES"</formula>
    </cfRule>
    <cfRule type="cellIs" dxfId="92" priority="97" operator="equal">
      <formula>"GS"</formula>
    </cfRule>
    <cfRule type="cellIs" dxfId="91" priority="98" operator="equal">
      <formula>"GM"</formula>
    </cfRule>
    <cfRule type="cellIs" dxfId="90" priority="99" operator="equal">
      <formula>"CNN"</formula>
    </cfRule>
    <cfRule type="cellIs" dxfId="89" priority="100" operator="equal">
      <formula>"WT"</formula>
    </cfRule>
    <cfRule type="cellIs" dxfId="88" priority="101" operator="equal">
      <formula>"AIR"</formula>
    </cfRule>
    <cfRule type="cellIs" dxfId="87" priority="102" operator="equal">
      <formula>"MTR"</formula>
    </cfRule>
    <cfRule type="cellIs" dxfId="86" priority="103" operator="equal">
      <formula>"AT"</formula>
    </cfRule>
  </conditionalFormatting>
  <conditionalFormatting sqref="Q32">
    <cfRule type="cellIs" dxfId="85" priority="86" operator="equal">
      <formula>"SP"</formula>
    </cfRule>
  </conditionalFormatting>
  <conditionalFormatting sqref="Q32">
    <cfRule type="containsText" dxfId="84" priority="85" operator="containsText" text="gb">
      <formula>NOT(ISERROR(SEARCH("gb",Q32)))</formula>
    </cfRule>
  </conditionalFormatting>
  <conditionalFormatting sqref="Q32">
    <cfRule type="cellIs" dxfId="83" priority="84" operator="equal">
      <formula>"HT"</formula>
    </cfRule>
  </conditionalFormatting>
  <conditionalFormatting sqref="Q32">
    <cfRule type="cellIs" dxfId="82" priority="83" operator="equal">
      <formula>"XB"</formula>
    </cfRule>
  </conditionalFormatting>
  <conditionalFormatting sqref="Q32">
    <cfRule type="cellIs" dxfId="81" priority="81" operator="equal">
      <formula>"DP"</formula>
    </cfRule>
    <cfRule type="cellIs" dxfId="80" priority="82" operator="equal">
      <formula>"DS"</formula>
    </cfRule>
  </conditionalFormatting>
  <conditionalFormatting sqref="Q32">
    <cfRule type="cellIs" dxfId="79" priority="80" operator="equal">
      <formula>"BK"</formula>
    </cfRule>
  </conditionalFormatting>
  <conditionalFormatting sqref="Q32">
    <cfRule type="cellIs" dxfId="78" priority="79" operator="equal">
      <formula>"AQ"</formula>
    </cfRule>
  </conditionalFormatting>
  <conditionalFormatting sqref="AC33">
    <cfRule type="cellIs" dxfId="77" priority="61" operator="equal">
      <formula>"T"</formula>
    </cfRule>
    <cfRule type="cellIs" dxfId="76" priority="62" operator="equal">
      <formula>"B"</formula>
    </cfRule>
    <cfRule type="cellIs" dxfId="75" priority="63" operator="equal">
      <formula>"CC"</formula>
    </cfRule>
    <cfRule type="cellIs" dxfId="74" priority="64" operator="equal">
      <formula>"BU"</formula>
    </cfRule>
    <cfRule type="cellIs" dxfId="73" priority="65" operator="equal">
      <formula>"LAB"</formula>
    </cfRule>
    <cfRule type="cellIs" dxfId="72" priority="66" operator="equal">
      <formula>"AB"</formula>
    </cfRule>
    <cfRule type="cellIs" dxfId="71" priority="67" operator="equal">
      <formula>"TC"</formula>
    </cfRule>
  </conditionalFormatting>
  <conditionalFormatting sqref="AC33">
    <cfRule type="cellIs" dxfId="70" priority="78" operator="equal">
      <formula>"w"</formula>
    </cfRule>
  </conditionalFormatting>
  <conditionalFormatting sqref="AC33">
    <cfRule type="cellIs" dxfId="69" priority="68" operator="equal">
      <formula>"TH"</formula>
    </cfRule>
    <cfRule type="cellIs" dxfId="68" priority="69" operator="equal">
      <formula>"EP"</formula>
    </cfRule>
    <cfRule type="cellIs" dxfId="67" priority="70" operator="equal">
      <formula>"ES"</formula>
    </cfRule>
    <cfRule type="cellIs" dxfId="66" priority="71" operator="equal">
      <formula>"GS"</formula>
    </cfRule>
    <cfRule type="cellIs" dxfId="65" priority="72" operator="equal">
      <formula>"GM"</formula>
    </cfRule>
    <cfRule type="cellIs" dxfId="64" priority="73" operator="equal">
      <formula>"CNN"</formula>
    </cfRule>
    <cfRule type="cellIs" dxfId="63" priority="74" operator="equal">
      <formula>"WT"</formula>
    </cfRule>
    <cfRule type="cellIs" dxfId="62" priority="75" operator="equal">
      <formula>"AIR"</formula>
    </cfRule>
    <cfRule type="cellIs" dxfId="61" priority="76" operator="equal">
      <formula>"MTR"</formula>
    </cfRule>
    <cfRule type="cellIs" dxfId="60" priority="77" operator="equal">
      <formula>"AT"</formula>
    </cfRule>
  </conditionalFormatting>
  <conditionalFormatting sqref="AC33">
    <cfRule type="cellIs" dxfId="59" priority="60" operator="equal">
      <formula>"SP"</formula>
    </cfRule>
  </conditionalFormatting>
  <conditionalFormatting sqref="AC33">
    <cfRule type="containsText" dxfId="58" priority="59" operator="containsText" text="gb">
      <formula>NOT(ISERROR(SEARCH("gb",AC33)))</formula>
    </cfRule>
  </conditionalFormatting>
  <conditionalFormatting sqref="AC33">
    <cfRule type="cellIs" dxfId="57" priority="58" operator="equal">
      <formula>"HT"</formula>
    </cfRule>
  </conditionalFormatting>
  <conditionalFormatting sqref="AC33">
    <cfRule type="cellIs" dxfId="56" priority="57" operator="equal">
      <formula>"XB"</formula>
    </cfRule>
  </conditionalFormatting>
  <conditionalFormatting sqref="AC33">
    <cfRule type="cellIs" dxfId="55" priority="55" operator="equal">
      <formula>"DP"</formula>
    </cfRule>
    <cfRule type="cellIs" dxfId="54" priority="56" operator="equal">
      <formula>"DS"</formula>
    </cfRule>
  </conditionalFormatting>
  <conditionalFormatting sqref="AC33">
    <cfRule type="cellIs" dxfId="53" priority="54" operator="equal">
      <formula>"BK"</formula>
    </cfRule>
  </conditionalFormatting>
  <conditionalFormatting sqref="AC33">
    <cfRule type="cellIs" dxfId="52" priority="53" operator="equal">
      <formula>"AQ"</formula>
    </cfRule>
  </conditionalFormatting>
  <conditionalFormatting sqref="AH31">
    <cfRule type="cellIs" dxfId="51" priority="35" operator="equal">
      <formula>"T"</formula>
    </cfRule>
    <cfRule type="cellIs" dxfId="50" priority="36" operator="equal">
      <formula>"B"</formula>
    </cfRule>
    <cfRule type="cellIs" dxfId="49" priority="37" operator="equal">
      <formula>"CC"</formula>
    </cfRule>
    <cfRule type="cellIs" dxfId="48" priority="38" operator="equal">
      <formula>"BU"</formula>
    </cfRule>
    <cfRule type="cellIs" dxfId="47" priority="39" operator="equal">
      <formula>"LAB"</formula>
    </cfRule>
    <cfRule type="cellIs" dxfId="46" priority="40" operator="equal">
      <formula>"AB"</formula>
    </cfRule>
    <cfRule type="cellIs" dxfId="45" priority="41" operator="equal">
      <formula>"TC"</formula>
    </cfRule>
  </conditionalFormatting>
  <conditionalFormatting sqref="AH31">
    <cfRule type="cellIs" dxfId="44" priority="52" operator="equal">
      <formula>"w"</formula>
    </cfRule>
  </conditionalFormatting>
  <conditionalFormatting sqref="AH31">
    <cfRule type="cellIs" dxfId="43" priority="42" operator="equal">
      <formula>"TH"</formula>
    </cfRule>
    <cfRule type="cellIs" dxfId="42" priority="43" operator="equal">
      <formula>"EP"</formula>
    </cfRule>
    <cfRule type="cellIs" dxfId="41" priority="44" operator="equal">
      <formula>"ES"</formula>
    </cfRule>
    <cfRule type="cellIs" dxfId="40" priority="45" operator="equal">
      <formula>"GS"</formula>
    </cfRule>
    <cfRule type="cellIs" dxfId="39" priority="46" operator="equal">
      <formula>"GM"</formula>
    </cfRule>
    <cfRule type="cellIs" dxfId="38" priority="47" operator="equal">
      <formula>"CNN"</formula>
    </cfRule>
    <cfRule type="cellIs" dxfId="37" priority="48" operator="equal">
      <formula>"WT"</formula>
    </cfRule>
    <cfRule type="cellIs" dxfId="36" priority="49" operator="equal">
      <formula>"AIR"</formula>
    </cfRule>
    <cfRule type="cellIs" dxfId="35" priority="50" operator="equal">
      <formula>"MTR"</formula>
    </cfRule>
    <cfRule type="cellIs" dxfId="34" priority="51" operator="equal">
      <formula>"AT"</formula>
    </cfRule>
  </conditionalFormatting>
  <conditionalFormatting sqref="AH31">
    <cfRule type="cellIs" dxfId="33" priority="34" operator="equal">
      <formula>"SP"</formula>
    </cfRule>
  </conditionalFormatting>
  <conditionalFormatting sqref="AH31">
    <cfRule type="containsText" dxfId="32" priority="33" operator="containsText" text="gb">
      <formula>NOT(ISERROR(SEARCH("gb",AH31)))</formula>
    </cfRule>
  </conditionalFormatting>
  <conditionalFormatting sqref="AH31">
    <cfRule type="cellIs" dxfId="31" priority="32" operator="equal">
      <formula>"HT"</formula>
    </cfRule>
  </conditionalFormatting>
  <conditionalFormatting sqref="AH31">
    <cfRule type="cellIs" dxfId="30" priority="31" operator="equal">
      <formula>"XB"</formula>
    </cfRule>
  </conditionalFormatting>
  <conditionalFormatting sqref="AH31">
    <cfRule type="cellIs" dxfId="29" priority="29" operator="equal">
      <formula>"DP"</formula>
    </cfRule>
    <cfRule type="cellIs" dxfId="28" priority="30" operator="equal">
      <formula>"DS"</formula>
    </cfRule>
  </conditionalFormatting>
  <conditionalFormatting sqref="AH31">
    <cfRule type="cellIs" dxfId="27" priority="28" operator="equal">
      <formula>"BK"</formula>
    </cfRule>
  </conditionalFormatting>
  <conditionalFormatting sqref="AH31">
    <cfRule type="cellIs" dxfId="26" priority="27" operator="equal">
      <formula>"AQ"</formula>
    </cfRule>
  </conditionalFormatting>
  <conditionalFormatting sqref="AJ26">
    <cfRule type="cellIs" dxfId="25" priority="9" operator="equal">
      <formula>"T"</formula>
    </cfRule>
    <cfRule type="cellIs" dxfId="24" priority="10" operator="equal">
      <formula>"B"</formula>
    </cfRule>
    <cfRule type="cellIs" dxfId="23" priority="11" operator="equal">
      <formula>"CC"</formula>
    </cfRule>
    <cfRule type="cellIs" dxfId="22" priority="12" operator="equal">
      <formula>"BU"</formula>
    </cfRule>
    <cfRule type="cellIs" dxfId="21" priority="13" operator="equal">
      <formula>"LAB"</formula>
    </cfRule>
    <cfRule type="cellIs" dxfId="20" priority="14" operator="equal">
      <formula>"AB"</formula>
    </cfRule>
    <cfRule type="cellIs" dxfId="19" priority="15" operator="equal">
      <formula>"TC"</formula>
    </cfRule>
  </conditionalFormatting>
  <conditionalFormatting sqref="AJ26">
    <cfRule type="cellIs" dxfId="18" priority="26" operator="equal">
      <formula>"w"</formula>
    </cfRule>
  </conditionalFormatting>
  <conditionalFormatting sqref="AJ26">
    <cfRule type="cellIs" dxfId="17" priority="16" operator="equal">
      <formula>"TH"</formula>
    </cfRule>
    <cfRule type="cellIs" dxfId="16" priority="17" operator="equal">
      <formula>"EP"</formula>
    </cfRule>
    <cfRule type="cellIs" dxfId="15" priority="18" operator="equal">
      <formula>"ES"</formula>
    </cfRule>
    <cfRule type="cellIs" dxfId="14" priority="19" operator="equal">
      <formula>"GS"</formula>
    </cfRule>
    <cfRule type="cellIs" dxfId="13" priority="20" operator="equal">
      <formula>"GM"</formula>
    </cfRule>
    <cfRule type="cellIs" dxfId="12" priority="21" operator="equal">
      <formula>"CNN"</formula>
    </cfRule>
    <cfRule type="cellIs" dxfId="11" priority="22" operator="equal">
      <formula>"WT"</formula>
    </cfRule>
    <cfRule type="cellIs" dxfId="10" priority="23" operator="equal">
      <formula>"AIR"</formula>
    </cfRule>
    <cfRule type="cellIs" dxfId="9" priority="24" operator="equal">
      <formula>"MTR"</formula>
    </cfRule>
    <cfRule type="cellIs" dxfId="8" priority="25" operator="equal">
      <formula>"AT"</formula>
    </cfRule>
  </conditionalFormatting>
  <conditionalFormatting sqref="AJ26">
    <cfRule type="cellIs" dxfId="7" priority="8" operator="equal">
      <formula>"SP"</formula>
    </cfRule>
  </conditionalFormatting>
  <conditionalFormatting sqref="AJ26">
    <cfRule type="containsText" dxfId="6" priority="7" operator="containsText" text="gb">
      <formula>NOT(ISERROR(SEARCH("gb",AJ26)))</formula>
    </cfRule>
  </conditionalFormatting>
  <conditionalFormatting sqref="AJ26">
    <cfRule type="cellIs" dxfId="5" priority="6" operator="equal">
      <formula>"HT"</formula>
    </cfRule>
  </conditionalFormatting>
  <conditionalFormatting sqref="AJ26">
    <cfRule type="cellIs" dxfId="4" priority="5" operator="equal">
      <formula>"XB"</formula>
    </cfRule>
  </conditionalFormatting>
  <conditionalFormatting sqref="AJ26">
    <cfRule type="cellIs" dxfId="3" priority="3" operator="equal">
      <formula>"DP"</formula>
    </cfRule>
    <cfRule type="cellIs" dxfId="2" priority="4" operator="equal">
      <formula>"DS"</formula>
    </cfRule>
  </conditionalFormatting>
  <conditionalFormatting sqref="AJ26">
    <cfRule type="cellIs" dxfId="1" priority="2" operator="equal">
      <formula>"BK"</formula>
    </cfRule>
  </conditionalFormatting>
  <conditionalFormatting sqref="AJ26">
    <cfRule type="cellIs" dxfId="0" priority="1" operator="equal">
      <formula>"AQ"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0" sqref="N10"/>
    </sheetView>
  </sheetViews>
  <sheetFormatPr defaultColWidth="6.85546875" defaultRowHeight="15" x14ac:dyDescent="0.25"/>
  <cols>
    <col min="1" max="1" width="12.85546875" style="17" bestFit="1" customWidth="1"/>
    <col min="2" max="3" width="8" style="17" bestFit="1" customWidth="1"/>
    <col min="4" max="4" width="6.85546875" style="17"/>
    <col min="5" max="5" width="8" style="17" bestFit="1" customWidth="1"/>
    <col min="6" max="6" width="6.85546875" style="17"/>
    <col min="7" max="7" width="8" style="17" bestFit="1" customWidth="1"/>
    <col min="8" max="8" width="6.85546875" style="17"/>
    <col min="9" max="9" width="8" style="17" bestFit="1" customWidth="1"/>
    <col min="10" max="10" width="6.85546875" style="17"/>
    <col min="11" max="11" width="8" style="17" bestFit="1" customWidth="1"/>
    <col min="12" max="12" width="8" style="17" customWidth="1"/>
    <col min="13" max="14" width="8" style="27" customWidth="1"/>
    <col min="15" max="15" width="6.85546875" style="17"/>
    <col min="16" max="16" width="8" style="17" bestFit="1" customWidth="1"/>
    <col min="17" max="18" width="8.28515625" style="17" bestFit="1" customWidth="1"/>
    <col min="19" max="20" width="8.28515625" style="22" customWidth="1"/>
    <col min="21" max="24" width="6.85546875" style="17"/>
    <col min="25" max="25" width="10.85546875" style="17" customWidth="1"/>
    <col min="26" max="27" width="6.85546875" style="17"/>
    <col min="28" max="28" width="9.42578125" style="17" bestFit="1" customWidth="1"/>
    <col min="29" max="16384" width="6.85546875" style="17"/>
  </cols>
  <sheetData>
    <row r="1" spans="1:28" s="16" customFormat="1" ht="70.5" customHeight="1" x14ac:dyDescent="0.25">
      <c r="A1" s="16" t="s">
        <v>52</v>
      </c>
      <c r="B1" s="16" t="s">
        <v>53</v>
      </c>
      <c r="C1" s="16" t="s">
        <v>54</v>
      </c>
      <c r="D1" s="16" t="s">
        <v>55</v>
      </c>
      <c r="E1" s="16" t="s">
        <v>56</v>
      </c>
      <c r="F1" s="16" t="s">
        <v>57</v>
      </c>
      <c r="G1" s="16" t="s">
        <v>58</v>
      </c>
      <c r="H1" s="16" t="s">
        <v>59</v>
      </c>
      <c r="I1" s="16" t="s">
        <v>60</v>
      </c>
      <c r="J1" s="16" t="s">
        <v>43</v>
      </c>
      <c r="K1" s="16" t="s">
        <v>61</v>
      </c>
      <c r="L1" s="16" t="s">
        <v>109</v>
      </c>
      <c r="M1" s="16" t="s">
        <v>124</v>
      </c>
      <c r="N1" s="16" t="s">
        <v>126</v>
      </c>
      <c r="O1" s="16" t="s">
        <v>97</v>
      </c>
      <c r="P1" s="16" t="s">
        <v>8</v>
      </c>
      <c r="Q1" s="16" t="s">
        <v>96</v>
      </c>
      <c r="R1" s="16" t="s">
        <v>6</v>
      </c>
      <c r="S1" s="16" t="s">
        <v>116</v>
      </c>
      <c r="T1" s="16" t="s">
        <v>118</v>
      </c>
      <c r="U1" s="16" t="s">
        <v>63</v>
      </c>
      <c r="V1" s="16" t="s">
        <v>64</v>
      </c>
      <c r="W1" s="16" t="s">
        <v>10</v>
      </c>
      <c r="X1" s="16" t="s">
        <v>65</v>
      </c>
      <c r="Y1" s="16" t="s">
        <v>67</v>
      </c>
      <c r="Z1" s="16" t="s">
        <v>68</v>
      </c>
      <c r="AA1" s="16" t="s">
        <v>69</v>
      </c>
      <c r="AB1" s="16" t="s">
        <v>70</v>
      </c>
    </row>
    <row r="2" spans="1:28" x14ac:dyDescent="0.25">
      <c r="A2" s="17">
        <v>1</v>
      </c>
      <c r="B2" s="17">
        <v>2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27">
        <v>0</v>
      </c>
      <c r="N2" s="27">
        <v>0</v>
      </c>
      <c r="O2" s="17">
        <v>1</v>
      </c>
      <c r="P2" s="17">
        <v>1</v>
      </c>
      <c r="Q2" s="17">
        <v>1</v>
      </c>
      <c r="R2" s="17">
        <v>1</v>
      </c>
      <c r="S2" s="22">
        <v>0</v>
      </c>
      <c r="T2" s="22">
        <v>0</v>
      </c>
      <c r="U2" s="17">
        <v>1</v>
      </c>
      <c r="V2" s="17">
        <v>1</v>
      </c>
      <c r="W2" s="17">
        <v>0</v>
      </c>
      <c r="X2" s="17">
        <v>0</v>
      </c>
      <c r="Y2" s="17" t="s">
        <v>62</v>
      </c>
      <c r="Z2" s="17" t="s">
        <v>62</v>
      </c>
      <c r="AA2" s="17" t="s">
        <v>62</v>
      </c>
      <c r="AB2" s="17" t="s">
        <v>71</v>
      </c>
    </row>
    <row r="3" spans="1:28" x14ac:dyDescent="0.25">
      <c r="A3" s="17">
        <v>2</v>
      </c>
      <c r="B3" s="17">
        <v>2</v>
      </c>
      <c r="C3" s="17">
        <v>1</v>
      </c>
      <c r="D3" s="17">
        <v>25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27">
        <v>0</v>
      </c>
      <c r="N3" s="27">
        <v>0</v>
      </c>
      <c r="O3" s="17">
        <v>2</v>
      </c>
      <c r="P3" s="17">
        <v>2</v>
      </c>
      <c r="Q3" s="17">
        <v>2</v>
      </c>
      <c r="R3" s="17">
        <v>2</v>
      </c>
      <c r="S3" s="22">
        <v>0</v>
      </c>
      <c r="T3" s="22">
        <v>0</v>
      </c>
      <c r="U3" s="17">
        <v>2</v>
      </c>
      <c r="V3" s="17">
        <v>1</v>
      </c>
      <c r="W3" s="17">
        <v>0</v>
      </c>
      <c r="X3" s="17">
        <v>0</v>
      </c>
      <c r="Y3" s="17" t="s">
        <v>66</v>
      </c>
      <c r="Z3" s="17" t="s">
        <v>66</v>
      </c>
      <c r="AA3" s="17" t="s">
        <v>66</v>
      </c>
      <c r="AB3" s="17" t="s">
        <v>71</v>
      </c>
    </row>
    <row r="4" spans="1:28" x14ac:dyDescent="0.25">
      <c r="A4" s="17">
        <v>3</v>
      </c>
      <c r="B4" s="17">
        <v>2</v>
      </c>
      <c r="C4" s="17">
        <v>1</v>
      </c>
      <c r="D4" s="17">
        <v>50</v>
      </c>
      <c r="E4" s="17">
        <v>1</v>
      </c>
      <c r="F4" s="17">
        <v>2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27">
        <v>0</v>
      </c>
      <c r="N4" s="27">
        <v>0</v>
      </c>
      <c r="O4" s="17">
        <v>3</v>
      </c>
      <c r="P4" s="17">
        <v>2</v>
      </c>
      <c r="Q4" s="17">
        <v>3</v>
      </c>
      <c r="R4" s="17">
        <v>2</v>
      </c>
      <c r="S4" s="22">
        <v>0</v>
      </c>
      <c r="T4" s="22">
        <v>0</v>
      </c>
      <c r="U4" s="17">
        <v>3</v>
      </c>
      <c r="V4" s="17">
        <v>2</v>
      </c>
      <c r="W4" s="17">
        <v>0</v>
      </c>
      <c r="X4" s="17">
        <v>0</v>
      </c>
      <c r="Y4" s="18">
        <v>4000</v>
      </c>
      <c r="Z4" s="17" t="s">
        <v>72</v>
      </c>
      <c r="AA4" s="18">
        <v>1700</v>
      </c>
      <c r="AB4" s="17" t="s">
        <v>71</v>
      </c>
    </row>
    <row r="5" spans="1:28" x14ac:dyDescent="0.25">
      <c r="A5" s="17">
        <v>4</v>
      </c>
      <c r="B5" s="17">
        <v>2</v>
      </c>
      <c r="C5" s="17">
        <v>2</v>
      </c>
      <c r="D5" s="17">
        <v>75</v>
      </c>
      <c r="E5" s="17">
        <v>1</v>
      </c>
      <c r="F5" s="17">
        <v>2</v>
      </c>
      <c r="G5" s="17">
        <v>1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27">
        <v>0</v>
      </c>
      <c r="N5" s="27">
        <v>0</v>
      </c>
      <c r="O5" s="17">
        <v>4</v>
      </c>
      <c r="P5" s="17">
        <v>2</v>
      </c>
      <c r="Q5" s="17">
        <v>4</v>
      </c>
      <c r="R5" s="17">
        <v>2</v>
      </c>
      <c r="S5" s="22">
        <v>0</v>
      </c>
      <c r="T5" s="22">
        <v>0</v>
      </c>
      <c r="U5" s="17">
        <v>3</v>
      </c>
      <c r="V5" s="17">
        <v>2</v>
      </c>
      <c r="W5" s="17">
        <v>1</v>
      </c>
      <c r="X5" s="17">
        <v>0</v>
      </c>
      <c r="Y5" s="18">
        <v>20000</v>
      </c>
      <c r="Z5" s="17" t="s">
        <v>73</v>
      </c>
      <c r="AA5" s="18">
        <v>1800</v>
      </c>
      <c r="AB5" s="17" t="s">
        <v>71</v>
      </c>
    </row>
    <row r="6" spans="1:28" x14ac:dyDescent="0.25">
      <c r="A6" s="17">
        <v>5</v>
      </c>
      <c r="B6" s="17">
        <v>3</v>
      </c>
      <c r="C6" s="17">
        <v>3</v>
      </c>
      <c r="D6" s="17">
        <v>100</v>
      </c>
      <c r="E6" s="17">
        <v>1</v>
      </c>
      <c r="F6" s="17">
        <v>4</v>
      </c>
      <c r="G6" s="17">
        <v>1</v>
      </c>
      <c r="H6" s="17">
        <v>2</v>
      </c>
      <c r="I6" s="17">
        <v>1</v>
      </c>
      <c r="J6" s="17">
        <v>0</v>
      </c>
      <c r="K6" s="17">
        <v>0</v>
      </c>
      <c r="L6" s="17">
        <v>0</v>
      </c>
      <c r="M6" s="27">
        <v>0</v>
      </c>
      <c r="N6" s="27">
        <v>0</v>
      </c>
      <c r="O6" s="17">
        <v>5</v>
      </c>
      <c r="P6" s="17">
        <v>2</v>
      </c>
      <c r="Q6" s="17">
        <v>5</v>
      </c>
      <c r="R6" s="17">
        <v>2</v>
      </c>
      <c r="S6" s="22">
        <v>0</v>
      </c>
      <c r="T6" s="22">
        <v>0</v>
      </c>
      <c r="U6" s="17">
        <v>3</v>
      </c>
      <c r="V6" s="17">
        <v>3</v>
      </c>
      <c r="W6" s="17">
        <v>1</v>
      </c>
      <c r="X6" s="17">
        <v>1</v>
      </c>
      <c r="Y6" s="18">
        <v>150000</v>
      </c>
      <c r="Z6" s="17" t="s">
        <v>74</v>
      </c>
      <c r="AA6" s="18">
        <v>1900</v>
      </c>
      <c r="AB6" s="17" t="s">
        <v>71</v>
      </c>
    </row>
    <row r="7" spans="1:28" x14ac:dyDescent="0.25">
      <c r="A7" s="17">
        <v>6</v>
      </c>
      <c r="B7" s="17">
        <v>3</v>
      </c>
      <c r="C7" s="17">
        <v>3</v>
      </c>
      <c r="D7" s="17">
        <v>125</v>
      </c>
      <c r="E7" s="17">
        <v>2</v>
      </c>
      <c r="F7" s="17">
        <v>4</v>
      </c>
      <c r="G7" s="17">
        <v>1</v>
      </c>
      <c r="H7" s="17">
        <v>4</v>
      </c>
      <c r="I7" s="17">
        <v>2</v>
      </c>
      <c r="J7" s="17">
        <v>1</v>
      </c>
      <c r="K7" s="17">
        <v>0</v>
      </c>
      <c r="L7" s="17">
        <v>0</v>
      </c>
      <c r="M7" s="27">
        <v>0</v>
      </c>
      <c r="N7" s="27">
        <v>0</v>
      </c>
      <c r="O7" s="17">
        <v>6</v>
      </c>
      <c r="P7" s="17">
        <v>2</v>
      </c>
      <c r="Q7" s="17">
        <v>6</v>
      </c>
      <c r="R7" s="17">
        <v>2</v>
      </c>
      <c r="S7" s="22">
        <v>0</v>
      </c>
      <c r="T7" s="22">
        <v>0</v>
      </c>
      <c r="U7" s="17">
        <v>3</v>
      </c>
      <c r="V7" s="17">
        <v>3</v>
      </c>
      <c r="W7" s="17">
        <v>1</v>
      </c>
      <c r="X7" s="17">
        <v>1</v>
      </c>
      <c r="Y7" s="18">
        <v>750000</v>
      </c>
      <c r="Z7" s="17" t="s">
        <v>75</v>
      </c>
      <c r="AA7" s="18">
        <v>2000</v>
      </c>
      <c r="AB7" s="17" t="s">
        <v>71</v>
      </c>
    </row>
    <row r="8" spans="1:28" x14ac:dyDescent="0.25">
      <c r="A8" s="17">
        <v>7</v>
      </c>
      <c r="B8" s="17">
        <v>4</v>
      </c>
      <c r="C8" s="17">
        <v>4</v>
      </c>
      <c r="D8" s="17">
        <v>150</v>
      </c>
      <c r="E8" s="17">
        <v>3</v>
      </c>
      <c r="F8" s="17">
        <v>6</v>
      </c>
      <c r="G8" s="17">
        <v>2</v>
      </c>
      <c r="H8" s="17">
        <v>4</v>
      </c>
      <c r="I8" s="17">
        <v>2</v>
      </c>
      <c r="J8" s="17">
        <v>2</v>
      </c>
      <c r="K8" s="17">
        <v>1</v>
      </c>
      <c r="L8" s="17">
        <v>0</v>
      </c>
      <c r="M8" s="27">
        <v>0</v>
      </c>
      <c r="N8" s="27">
        <v>0</v>
      </c>
      <c r="O8" s="17">
        <v>6</v>
      </c>
      <c r="P8" s="17">
        <v>2</v>
      </c>
      <c r="Q8" s="17">
        <v>6</v>
      </c>
      <c r="R8" s="17">
        <v>2</v>
      </c>
      <c r="S8" s="22">
        <v>0</v>
      </c>
      <c r="T8" s="22">
        <v>1</v>
      </c>
      <c r="U8" s="17">
        <v>4</v>
      </c>
      <c r="V8" s="17">
        <v>4</v>
      </c>
      <c r="W8" s="17">
        <v>1</v>
      </c>
      <c r="X8" s="17">
        <v>1</v>
      </c>
      <c r="Y8" s="18">
        <v>1200000</v>
      </c>
      <c r="Z8" s="17" t="s">
        <v>76</v>
      </c>
      <c r="AA8" s="18">
        <v>2200</v>
      </c>
      <c r="AB8" s="17" t="s">
        <v>71</v>
      </c>
    </row>
    <row r="9" spans="1:28" x14ac:dyDescent="0.25">
      <c r="A9" s="17">
        <v>8</v>
      </c>
      <c r="B9" s="17">
        <v>5</v>
      </c>
      <c r="C9" s="17">
        <v>5</v>
      </c>
      <c r="D9" s="17">
        <v>200</v>
      </c>
      <c r="E9" s="17">
        <v>3</v>
      </c>
      <c r="F9" s="17">
        <v>6</v>
      </c>
      <c r="G9" s="17">
        <v>2</v>
      </c>
      <c r="H9" s="17">
        <v>6</v>
      </c>
      <c r="I9" s="17">
        <v>3</v>
      </c>
      <c r="J9" s="17">
        <v>3</v>
      </c>
      <c r="K9" s="17">
        <v>2</v>
      </c>
      <c r="L9" s="17">
        <v>0</v>
      </c>
      <c r="M9" s="27">
        <v>1</v>
      </c>
      <c r="N9" s="27">
        <v>0</v>
      </c>
      <c r="O9" s="17">
        <v>6</v>
      </c>
      <c r="P9" s="17">
        <v>3</v>
      </c>
      <c r="Q9" s="17">
        <v>6</v>
      </c>
      <c r="R9" s="17">
        <v>3</v>
      </c>
      <c r="S9" s="22">
        <v>1</v>
      </c>
      <c r="T9" s="22">
        <v>1</v>
      </c>
      <c r="U9" s="17">
        <v>4</v>
      </c>
      <c r="V9" s="17">
        <v>4</v>
      </c>
      <c r="W9" s="17">
        <v>1</v>
      </c>
      <c r="X9" s="17">
        <v>1</v>
      </c>
      <c r="Y9" s="18">
        <v>2000000</v>
      </c>
      <c r="Z9" s="17" t="s">
        <v>77</v>
      </c>
      <c r="AA9" s="18">
        <v>2500</v>
      </c>
      <c r="AB9" s="17" t="s">
        <v>71</v>
      </c>
    </row>
    <row r="10" spans="1:28" x14ac:dyDescent="0.25">
      <c r="A10" s="17">
        <v>9</v>
      </c>
      <c r="B10" s="17">
        <v>6</v>
      </c>
      <c r="C10" s="17">
        <v>6</v>
      </c>
      <c r="D10" s="17">
        <v>225</v>
      </c>
      <c r="E10" s="17">
        <v>3</v>
      </c>
      <c r="F10" s="17">
        <v>6</v>
      </c>
      <c r="G10" s="17">
        <v>3</v>
      </c>
      <c r="H10" s="17">
        <v>6</v>
      </c>
      <c r="I10" s="17">
        <v>3</v>
      </c>
      <c r="J10" s="17">
        <v>4</v>
      </c>
      <c r="K10" s="17">
        <v>4</v>
      </c>
      <c r="L10" s="17">
        <v>2</v>
      </c>
      <c r="M10" s="27">
        <v>1</v>
      </c>
      <c r="N10" s="27">
        <v>1</v>
      </c>
      <c r="O10" s="17">
        <v>6</v>
      </c>
      <c r="P10" s="17">
        <v>4</v>
      </c>
      <c r="Q10" s="17">
        <v>6</v>
      </c>
      <c r="R10" s="17">
        <v>4</v>
      </c>
      <c r="S10" s="22">
        <v>2</v>
      </c>
      <c r="T10" s="22">
        <v>1</v>
      </c>
      <c r="U10" s="17">
        <v>4</v>
      </c>
      <c r="V10" s="17">
        <v>4</v>
      </c>
      <c r="W10" s="17">
        <v>1</v>
      </c>
      <c r="X10" s="17">
        <v>1</v>
      </c>
      <c r="Y10" s="18">
        <v>4000000</v>
      </c>
      <c r="Z10" s="17" t="s">
        <v>110</v>
      </c>
      <c r="AA10" s="18">
        <v>3000</v>
      </c>
      <c r="AB10" s="17" t="s">
        <v>71</v>
      </c>
    </row>
    <row r="11" spans="1:28" x14ac:dyDescent="0.25">
      <c r="A11" s="17" t="s">
        <v>105</v>
      </c>
      <c r="B11" s="17">
        <v>9</v>
      </c>
      <c r="C11" s="17">
        <v>10</v>
      </c>
      <c r="E11" s="17">
        <v>11</v>
      </c>
      <c r="G11" s="17">
        <v>10</v>
      </c>
      <c r="I11" s="17">
        <v>7</v>
      </c>
      <c r="K11" s="17">
        <v>7</v>
      </c>
      <c r="Y11" s="18"/>
      <c r="AA11" s="18"/>
    </row>
    <row r="12" spans="1:28" x14ac:dyDescent="0.25">
      <c r="A12" s="17" t="s">
        <v>20</v>
      </c>
      <c r="Y12" s="17" t="s">
        <v>66</v>
      </c>
      <c r="Z12" s="17" t="s">
        <v>66</v>
      </c>
      <c r="AA12" s="17" t="s">
        <v>66</v>
      </c>
      <c r="AB12" s="17" t="s">
        <v>66</v>
      </c>
    </row>
    <row r="13" spans="1:28" x14ac:dyDescent="0.25">
      <c r="A13" s="17" t="s">
        <v>78</v>
      </c>
      <c r="B13" s="17">
        <v>250</v>
      </c>
      <c r="C13" s="17">
        <v>1000</v>
      </c>
      <c r="D13" s="17">
        <v>200</v>
      </c>
      <c r="E13" s="17">
        <v>8000</v>
      </c>
      <c r="G13" s="17">
        <v>22500</v>
      </c>
      <c r="I13" s="17">
        <v>180000</v>
      </c>
      <c r="K13" s="17">
        <v>1000000</v>
      </c>
      <c r="L13" s="17">
        <v>3000000</v>
      </c>
      <c r="V13" s="17">
        <v>250</v>
      </c>
    </row>
    <row r="14" spans="1:28" x14ac:dyDescent="0.25">
      <c r="A14" s="17" t="s">
        <v>79</v>
      </c>
      <c r="B14" s="17">
        <v>1000</v>
      </c>
      <c r="C14" s="17">
        <v>2000</v>
      </c>
      <c r="D14" s="17">
        <v>1000</v>
      </c>
      <c r="E14" s="17">
        <v>32000</v>
      </c>
      <c r="G14" s="17">
        <v>90000</v>
      </c>
      <c r="I14" s="17">
        <v>360000</v>
      </c>
      <c r="K14" s="17">
        <v>1250000</v>
      </c>
      <c r="L14" s="17">
        <v>6000000</v>
      </c>
      <c r="V14" s="17">
        <v>1000</v>
      </c>
    </row>
    <row r="15" spans="1:28" x14ac:dyDescent="0.25">
      <c r="A15" s="17" t="s">
        <v>80</v>
      </c>
      <c r="B15" s="17">
        <v>4000</v>
      </c>
      <c r="C15" s="17">
        <v>5000</v>
      </c>
      <c r="D15" s="17">
        <v>5000</v>
      </c>
      <c r="E15" s="17">
        <v>120000</v>
      </c>
      <c r="G15" s="17">
        <v>270000</v>
      </c>
      <c r="I15" s="17">
        <v>720000</v>
      </c>
      <c r="K15" s="17">
        <v>1500000</v>
      </c>
      <c r="L15" s="17">
        <v>8000000</v>
      </c>
      <c r="V15" s="17">
        <v>10000</v>
      </c>
    </row>
    <row r="16" spans="1:28" x14ac:dyDescent="0.25">
      <c r="A16" s="17" t="s">
        <v>81</v>
      </c>
      <c r="B16" s="17">
        <v>1600</v>
      </c>
      <c r="C16" s="17">
        <v>20000</v>
      </c>
      <c r="D16" s="17">
        <v>10000</v>
      </c>
      <c r="E16" s="17">
        <v>400000</v>
      </c>
      <c r="G16" s="17">
        <v>540000</v>
      </c>
      <c r="I16" s="17">
        <v>1280000</v>
      </c>
      <c r="K16" s="17">
        <v>2000000</v>
      </c>
      <c r="V16" s="17">
        <v>100000</v>
      </c>
    </row>
    <row r="17" spans="1:22" x14ac:dyDescent="0.25">
      <c r="A17" s="17" t="s">
        <v>82</v>
      </c>
      <c r="B17" s="17">
        <v>50000</v>
      </c>
      <c r="C17" s="17">
        <v>80000</v>
      </c>
      <c r="D17" s="17">
        <v>30000</v>
      </c>
      <c r="E17" s="17">
        <v>800000</v>
      </c>
      <c r="G17" s="17">
        <v>1080000</v>
      </c>
      <c r="I17" s="17">
        <v>1960000</v>
      </c>
      <c r="K17" s="17">
        <v>2500000</v>
      </c>
      <c r="V17" s="17">
        <v>250000</v>
      </c>
    </row>
    <row r="18" spans="1:22" x14ac:dyDescent="0.25">
      <c r="A18" s="17" t="s">
        <v>83</v>
      </c>
      <c r="B18" s="17">
        <v>100000</v>
      </c>
      <c r="C18" s="17">
        <v>180000</v>
      </c>
      <c r="D18" s="17">
        <v>75000</v>
      </c>
      <c r="E18" s="17">
        <v>1600000</v>
      </c>
      <c r="G18" s="17">
        <v>2160000</v>
      </c>
      <c r="I18" s="17">
        <v>2680000</v>
      </c>
      <c r="K18" s="17">
        <v>3000000</v>
      </c>
      <c r="V18" s="17">
        <v>750000</v>
      </c>
    </row>
    <row r="19" spans="1:22" x14ac:dyDescent="0.25">
      <c r="A19" s="17" t="s">
        <v>84</v>
      </c>
      <c r="B19" s="17">
        <v>200000</v>
      </c>
      <c r="C19" s="17">
        <v>360000</v>
      </c>
      <c r="D19" s="17">
        <v>200000</v>
      </c>
      <c r="E19" s="17">
        <v>3200000</v>
      </c>
      <c r="I19" s="17">
        <v>5360000</v>
      </c>
    </row>
    <row r="20" spans="1:22" x14ac:dyDescent="0.25">
      <c r="A20" s="17" t="s">
        <v>85</v>
      </c>
      <c r="B20" s="17">
        <v>400000</v>
      </c>
      <c r="C20" s="17">
        <v>720000</v>
      </c>
      <c r="D20" s="17">
        <v>500000</v>
      </c>
    </row>
    <row r="21" spans="1:22" x14ac:dyDescent="0.25">
      <c r="A21" s="17" t="s">
        <v>86</v>
      </c>
      <c r="B21" s="17">
        <v>800000</v>
      </c>
      <c r="C21" s="17">
        <v>1500000</v>
      </c>
    </row>
    <row r="22" spans="1:22" x14ac:dyDescent="0.25">
      <c r="A22" s="17" t="s">
        <v>87</v>
      </c>
      <c r="B22" s="17">
        <v>1600000</v>
      </c>
      <c r="C22" s="17">
        <v>2500000</v>
      </c>
    </row>
    <row r="23" spans="1:22" x14ac:dyDescent="0.25">
      <c r="A23" s="17" t="s">
        <v>108</v>
      </c>
      <c r="B23" s="17">
        <v>3200000</v>
      </c>
    </row>
    <row r="24" spans="1:22" x14ac:dyDescent="0.25">
      <c r="A24" s="17" t="s">
        <v>88</v>
      </c>
    </row>
    <row r="25" spans="1:22" x14ac:dyDescent="0.25">
      <c r="A25" s="17" t="s">
        <v>78</v>
      </c>
      <c r="B25" s="17">
        <v>0.01</v>
      </c>
      <c r="C25" s="17">
        <v>0.25</v>
      </c>
      <c r="E25" s="17">
        <v>8</v>
      </c>
      <c r="G25" s="17">
        <v>5</v>
      </c>
      <c r="I25" s="17">
        <v>12</v>
      </c>
      <c r="K25" s="17">
        <v>48</v>
      </c>
      <c r="L25" s="17">
        <f>7*24</f>
        <v>168</v>
      </c>
      <c r="V25" s="17">
        <v>25</v>
      </c>
    </row>
    <row r="26" spans="1:22" x14ac:dyDescent="0.25">
      <c r="A26" s="17" t="s">
        <v>79</v>
      </c>
      <c r="B26" s="17">
        <v>0.25</v>
      </c>
      <c r="C26" s="17">
        <v>0.5</v>
      </c>
      <c r="E26" s="17">
        <v>12</v>
      </c>
      <c r="G26" s="17">
        <v>24</v>
      </c>
      <c r="I26" s="17">
        <v>24</v>
      </c>
      <c r="K26" s="17">
        <v>96</v>
      </c>
      <c r="L26" s="17">
        <v>240</v>
      </c>
      <c r="V26" s="17">
        <v>30</v>
      </c>
    </row>
    <row r="27" spans="1:22" x14ac:dyDescent="0.25">
      <c r="A27" s="17" t="s">
        <v>80</v>
      </c>
      <c r="B27" s="17">
        <v>0.75</v>
      </c>
      <c r="C27" s="17">
        <v>0.75</v>
      </c>
      <c r="E27" s="17">
        <v>24</v>
      </c>
      <c r="G27" s="17">
        <v>72</v>
      </c>
      <c r="I27" s="17">
        <v>48</v>
      </c>
      <c r="K27" s="17">
        <v>144</v>
      </c>
      <c r="L27" s="17">
        <f>14*24</f>
        <v>336</v>
      </c>
      <c r="V27" s="17">
        <v>35</v>
      </c>
    </row>
    <row r="28" spans="1:22" x14ac:dyDescent="0.25">
      <c r="A28" s="17" t="s">
        <v>81</v>
      </c>
      <c r="B28" s="17">
        <v>2</v>
      </c>
      <c r="C28" s="17">
        <v>4</v>
      </c>
      <c r="E28" s="17">
        <v>48</v>
      </c>
      <c r="G28" s="17">
        <v>120</v>
      </c>
      <c r="I28" s="17">
        <v>96</v>
      </c>
      <c r="K28" s="17">
        <v>192</v>
      </c>
      <c r="V28" s="17">
        <v>40</v>
      </c>
    </row>
    <row r="29" spans="1:22" x14ac:dyDescent="0.25">
      <c r="A29" s="17" t="s">
        <v>82</v>
      </c>
      <c r="B29" s="17">
        <v>6</v>
      </c>
      <c r="C29" s="17">
        <v>12</v>
      </c>
      <c r="E29" s="17">
        <v>96</v>
      </c>
      <c r="G29" s="17">
        <v>168</v>
      </c>
      <c r="I29" s="17">
        <v>144</v>
      </c>
      <c r="K29" s="17">
        <v>240</v>
      </c>
      <c r="V29" s="17">
        <v>45</v>
      </c>
    </row>
    <row r="30" spans="1:22" x14ac:dyDescent="0.25">
      <c r="A30" s="17" t="s">
        <v>83</v>
      </c>
      <c r="B30" s="17">
        <v>12</v>
      </c>
      <c r="C30" s="17">
        <v>24</v>
      </c>
      <c r="E30" s="17">
        <v>120</v>
      </c>
      <c r="G30" s="17">
        <v>192</v>
      </c>
      <c r="I30" s="17">
        <v>192</v>
      </c>
      <c r="K30" s="17">
        <v>288</v>
      </c>
      <c r="V30" s="17">
        <v>50</v>
      </c>
    </row>
    <row r="31" spans="1:22" x14ac:dyDescent="0.25">
      <c r="A31" s="17" t="s">
        <v>84</v>
      </c>
      <c r="B31" s="17">
        <v>24</v>
      </c>
      <c r="C31" s="17">
        <v>72</v>
      </c>
      <c r="E31" s="17">
        <v>168</v>
      </c>
      <c r="I31" s="17">
        <v>240</v>
      </c>
    </row>
    <row r="32" spans="1:22" x14ac:dyDescent="0.25">
      <c r="A32" s="17" t="s">
        <v>85</v>
      </c>
      <c r="B32" s="17">
        <v>48</v>
      </c>
      <c r="C32" s="17">
        <v>96</v>
      </c>
    </row>
    <row r="33" spans="1:12" x14ac:dyDescent="0.25">
      <c r="A33" s="17" t="s">
        <v>86</v>
      </c>
      <c r="B33" s="17">
        <v>72</v>
      </c>
      <c r="C33" s="17">
        <v>120</v>
      </c>
    </row>
    <row r="34" spans="1:12" x14ac:dyDescent="0.25">
      <c r="A34" s="17" t="s">
        <v>87</v>
      </c>
      <c r="B34" s="17">
        <v>96</v>
      </c>
      <c r="C34" s="17">
        <v>144</v>
      </c>
    </row>
    <row r="35" spans="1:12" x14ac:dyDescent="0.25">
      <c r="A35" s="17" t="s">
        <v>108</v>
      </c>
      <c r="B35" s="17">
        <v>120</v>
      </c>
    </row>
    <row r="36" spans="1:12" x14ac:dyDescent="0.25">
      <c r="A36" s="17" t="s">
        <v>111</v>
      </c>
    </row>
    <row r="37" spans="1:12" x14ac:dyDescent="0.25">
      <c r="A37" s="17">
        <v>1</v>
      </c>
      <c r="B37" s="17">
        <v>1</v>
      </c>
      <c r="C37" s="17">
        <v>2</v>
      </c>
      <c r="E37" s="17">
        <v>3</v>
      </c>
      <c r="G37" s="17">
        <v>4</v>
      </c>
      <c r="I37" s="17">
        <v>5</v>
      </c>
      <c r="K37" s="17">
        <v>7</v>
      </c>
      <c r="L37" s="17">
        <v>9</v>
      </c>
    </row>
    <row r="38" spans="1:12" x14ac:dyDescent="0.25">
      <c r="A38" s="17">
        <v>2</v>
      </c>
      <c r="B38" s="17">
        <v>1</v>
      </c>
      <c r="C38" s="17">
        <v>2</v>
      </c>
      <c r="E38" s="17">
        <v>4</v>
      </c>
      <c r="G38" s="17">
        <v>4</v>
      </c>
      <c r="I38" s="17">
        <v>5</v>
      </c>
      <c r="K38" s="17">
        <v>7</v>
      </c>
      <c r="L38" s="22">
        <v>9</v>
      </c>
    </row>
    <row r="39" spans="1:12" x14ac:dyDescent="0.25">
      <c r="A39" s="17">
        <v>3</v>
      </c>
      <c r="B39" s="17">
        <v>2</v>
      </c>
      <c r="C39" s="17">
        <v>3</v>
      </c>
      <c r="E39" s="17">
        <v>5</v>
      </c>
      <c r="G39" s="17">
        <v>5</v>
      </c>
      <c r="I39" s="17">
        <v>6</v>
      </c>
      <c r="K39" s="17">
        <v>7</v>
      </c>
      <c r="L39" s="22">
        <v>9</v>
      </c>
    </row>
    <row r="40" spans="1:12" x14ac:dyDescent="0.25">
      <c r="A40" s="17">
        <v>4</v>
      </c>
      <c r="B40" s="17">
        <v>3</v>
      </c>
      <c r="C40" s="17">
        <v>4</v>
      </c>
      <c r="E40" s="17">
        <v>6</v>
      </c>
      <c r="G40" s="17">
        <v>6</v>
      </c>
      <c r="I40" s="17">
        <v>7</v>
      </c>
      <c r="K40" s="17">
        <v>8</v>
      </c>
    </row>
    <row r="41" spans="1:12" x14ac:dyDescent="0.25">
      <c r="A41" s="17">
        <v>5</v>
      </c>
      <c r="B41" s="17">
        <v>4</v>
      </c>
      <c r="C41" s="17">
        <v>5</v>
      </c>
      <c r="E41" s="17">
        <v>7</v>
      </c>
      <c r="G41" s="17">
        <v>7</v>
      </c>
      <c r="I41" s="17">
        <v>8</v>
      </c>
      <c r="K41" s="17">
        <v>8</v>
      </c>
    </row>
    <row r="42" spans="1:12" x14ac:dyDescent="0.25">
      <c r="A42" s="17">
        <v>6</v>
      </c>
      <c r="B42" s="17">
        <v>5</v>
      </c>
      <c r="C42" s="17">
        <v>5</v>
      </c>
      <c r="E42" s="17">
        <v>8</v>
      </c>
      <c r="G42" s="17">
        <v>8</v>
      </c>
      <c r="I42" s="17">
        <v>8</v>
      </c>
      <c r="K42" s="17">
        <v>8</v>
      </c>
    </row>
    <row r="43" spans="1:12" x14ac:dyDescent="0.25">
      <c r="A43" s="17">
        <v>7</v>
      </c>
      <c r="B43" s="17">
        <v>6</v>
      </c>
      <c r="C43" s="17">
        <v>6</v>
      </c>
      <c r="E43" s="17">
        <v>9</v>
      </c>
      <c r="I43" s="17">
        <v>9</v>
      </c>
    </row>
    <row r="44" spans="1:12" x14ac:dyDescent="0.25">
      <c r="A44" s="17">
        <v>8</v>
      </c>
      <c r="B44" s="17">
        <v>7</v>
      </c>
      <c r="C44" s="17">
        <v>7</v>
      </c>
    </row>
    <row r="45" spans="1:12" x14ac:dyDescent="0.25">
      <c r="A45" s="17">
        <v>9</v>
      </c>
      <c r="B45" s="17">
        <v>8</v>
      </c>
      <c r="C45" s="17">
        <v>8</v>
      </c>
    </row>
    <row r="46" spans="1:12" x14ac:dyDescent="0.25">
      <c r="A46" s="17">
        <v>10</v>
      </c>
      <c r="B46" s="17">
        <v>8</v>
      </c>
      <c r="C46" s="17">
        <v>8</v>
      </c>
    </row>
    <row r="47" spans="1:12" x14ac:dyDescent="0.25">
      <c r="A47" s="17">
        <v>11</v>
      </c>
      <c r="B47" s="17">
        <v>9</v>
      </c>
      <c r="C47" s="20"/>
    </row>
    <row r="48" spans="1:12" s="21" customFormat="1" ht="67.5" x14ac:dyDescent="0.25">
      <c r="B48" s="21" t="s">
        <v>23</v>
      </c>
      <c r="C48" s="21" t="s">
        <v>24</v>
      </c>
      <c r="D48" s="21" t="s">
        <v>25</v>
      </c>
      <c r="E48" s="21" t="s">
        <v>26</v>
      </c>
      <c r="F48" s="21" t="s">
        <v>41</v>
      </c>
      <c r="G48" s="21" t="s">
        <v>27</v>
      </c>
      <c r="H48" s="21" t="s">
        <v>103</v>
      </c>
      <c r="I48" s="21" t="s">
        <v>104</v>
      </c>
      <c r="J48" s="21" t="s">
        <v>102</v>
      </c>
      <c r="K48" s="21" t="s">
        <v>106</v>
      </c>
    </row>
    <row r="49" spans="1:11" x14ac:dyDescent="0.25">
      <c r="A49" s="17" t="s">
        <v>20</v>
      </c>
    </row>
    <row r="50" spans="1:11" x14ac:dyDescent="0.25">
      <c r="A50" s="17">
        <v>1</v>
      </c>
      <c r="B50" s="17">
        <v>25</v>
      </c>
      <c r="C50" s="17">
        <v>50</v>
      </c>
      <c r="D50" s="17">
        <v>25</v>
      </c>
      <c r="E50" s="17">
        <v>500</v>
      </c>
      <c r="F50" s="17">
        <v>1000</v>
      </c>
      <c r="G50" s="17">
        <v>2000</v>
      </c>
      <c r="H50" s="17">
        <v>1500</v>
      </c>
      <c r="I50" s="17">
        <v>7000</v>
      </c>
      <c r="J50" s="17">
        <v>25000</v>
      </c>
      <c r="K50" s="17">
        <v>35000</v>
      </c>
    </row>
    <row r="51" spans="1:11" x14ac:dyDescent="0.25">
      <c r="A51" s="17">
        <v>2</v>
      </c>
      <c r="B51" s="17">
        <v>40</v>
      </c>
      <c r="C51" s="17">
        <v>80</v>
      </c>
      <c r="D51" s="17">
        <v>40</v>
      </c>
      <c r="E51" s="17">
        <v>1000</v>
      </c>
      <c r="F51" s="17">
        <v>1500</v>
      </c>
      <c r="G51" s="17">
        <v>2500</v>
      </c>
      <c r="H51" s="17">
        <v>2000</v>
      </c>
      <c r="I51" s="17">
        <v>10000</v>
      </c>
      <c r="J51" s="17">
        <v>32500</v>
      </c>
      <c r="K51" s="17">
        <v>42500</v>
      </c>
    </row>
    <row r="52" spans="1:11" x14ac:dyDescent="0.25">
      <c r="A52" s="17">
        <v>3</v>
      </c>
      <c r="B52" s="17">
        <v>60</v>
      </c>
      <c r="C52" s="17">
        <v>120</v>
      </c>
      <c r="D52" s="17">
        <v>60</v>
      </c>
      <c r="E52" s="17">
        <v>1500</v>
      </c>
      <c r="F52" s="17">
        <v>2000</v>
      </c>
      <c r="G52" s="17">
        <v>3000</v>
      </c>
      <c r="H52" s="17">
        <v>2500</v>
      </c>
      <c r="I52" s="17">
        <v>13000</v>
      </c>
      <c r="J52" s="17">
        <v>40000</v>
      </c>
      <c r="K52" s="17">
        <v>50000</v>
      </c>
    </row>
    <row r="53" spans="1:11" x14ac:dyDescent="0.25">
      <c r="A53" s="17">
        <v>4</v>
      </c>
      <c r="B53" s="17">
        <v>80</v>
      </c>
      <c r="C53" s="17">
        <v>160</v>
      </c>
      <c r="D53" s="17">
        <v>80</v>
      </c>
      <c r="E53" s="17">
        <v>2000</v>
      </c>
      <c r="F53" s="17">
        <v>2500</v>
      </c>
      <c r="G53" s="17">
        <v>3500</v>
      </c>
      <c r="H53" s="17">
        <v>3000</v>
      </c>
      <c r="I53" s="17" t="s">
        <v>113</v>
      </c>
      <c r="J53" s="17" t="s">
        <v>113</v>
      </c>
      <c r="K53" s="17" t="s">
        <v>113</v>
      </c>
    </row>
    <row r="54" spans="1:11" x14ac:dyDescent="0.25">
      <c r="A54" s="17">
        <v>5</v>
      </c>
      <c r="B54" s="17">
        <v>100</v>
      </c>
      <c r="C54" s="17">
        <v>200</v>
      </c>
      <c r="D54" s="17">
        <v>100</v>
      </c>
      <c r="E54" s="17">
        <v>2500</v>
      </c>
      <c r="F54" s="17">
        <v>3000</v>
      </c>
      <c r="G54" s="17">
        <v>4000</v>
      </c>
      <c r="H54" s="17">
        <v>3500</v>
      </c>
      <c r="I54" s="17" t="s">
        <v>113</v>
      </c>
      <c r="J54" s="17" t="s">
        <v>113</v>
      </c>
      <c r="K54" s="17" t="s">
        <v>113</v>
      </c>
    </row>
    <row r="55" spans="1:11" x14ac:dyDescent="0.25">
      <c r="A55" s="17" t="s">
        <v>112</v>
      </c>
    </row>
    <row r="56" spans="1:11" x14ac:dyDescent="0.25">
      <c r="A56" s="17">
        <v>1</v>
      </c>
      <c r="B56" s="17">
        <v>45</v>
      </c>
      <c r="C56" s="17">
        <v>20</v>
      </c>
      <c r="D56" s="17">
        <v>25</v>
      </c>
      <c r="E56" s="17">
        <v>300</v>
      </c>
      <c r="F56" s="17">
        <v>20</v>
      </c>
      <c r="G56" s="17">
        <v>150</v>
      </c>
      <c r="H56" s="17">
        <v>75</v>
      </c>
      <c r="I56" s="17">
        <v>430</v>
      </c>
      <c r="J56" s="17">
        <v>1700</v>
      </c>
      <c r="K56" s="17">
        <v>2600</v>
      </c>
    </row>
    <row r="57" spans="1:11" x14ac:dyDescent="0.25">
      <c r="A57" s="17">
        <v>2</v>
      </c>
      <c r="B57" s="17">
        <v>54</v>
      </c>
      <c r="C57" s="17">
        <v>23</v>
      </c>
      <c r="D57" s="17">
        <v>30</v>
      </c>
      <c r="E57" s="17">
        <v>360</v>
      </c>
      <c r="F57" s="17">
        <v>24</v>
      </c>
      <c r="G57" s="17">
        <v>180</v>
      </c>
      <c r="H57" s="17">
        <v>90</v>
      </c>
      <c r="I57" s="17">
        <v>520</v>
      </c>
      <c r="J57" s="17">
        <v>2000</v>
      </c>
      <c r="K57" s="17">
        <v>3000</v>
      </c>
    </row>
    <row r="58" spans="1:11" x14ac:dyDescent="0.25">
      <c r="A58" s="17">
        <v>3</v>
      </c>
      <c r="B58" s="17">
        <v>65</v>
      </c>
      <c r="C58" s="17">
        <v>28</v>
      </c>
      <c r="D58" s="17">
        <v>36</v>
      </c>
      <c r="E58" s="17">
        <v>430</v>
      </c>
      <c r="F58" s="17">
        <v>29</v>
      </c>
      <c r="G58" s="17">
        <v>216</v>
      </c>
      <c r="H58" s="17">
        <v>108</v>
      </c>
      <c r="I58" s="17">
        <v>620</v>
      </c>
      <c r="J58" s="17">
        <v>2300</v>
      </c>
      <c r="K58" s="17">
        <v>3400</v>
      </c>
    </row>
    <row r="59" spans="1:11" x14ac:dyDescent="0.25">
      <c r="A59" s="17">
        <v>4</v>
      </c>
      <c r="B59" s="17">
        <v>78</v>
      </c>
      <c r="C59" s="17">
        <v>33</v>
      </c>
      <c r="D59" s="17">
        <v>43</v>
      </c>
      <c r="E59" s="17">
        <v>520</v>
      </c>
      <c r="F59" s="17">
        <v>35</v>
      </c>
      <c r="G59" s="17">
        <v>260</v>
      </c>
      <c r="H59" s="17">
        <v>130</v>
      </c>
      <c r="I59" s="17" t="s">
        <v>113</v>
      </c>
      <c r="J59" s="17" t="s">
        <v>113</v>
      </c>
      <c r="K59" s="17" t="s">
        <v>113</v>
      </c>
    </row>
    <row r="60" spans="1:11" x14ac:dyDescent="0.25">
      <c r="A60" s="17">
        <v>5</v>
      </c>
      <c r="B60" s="17">
        <v>95</v>
      </c>
      <c r="C60" s="17">
        <v>40</v>
      </c>
      <c r="D60" s="17">
        <v>52</v>
      </c>
      <c r="E60" s="17">
        <v>620</v>
      </c>
      <c r="F60" s="17">
        <v>42</v>
      </c>
      <c r="G60" s="17">
        <v>310</v>
      </c>
      <c r="H60" s="17">
        <v>156</v>
      </c>
      <c r="I60" s="17" t="s">
        <v>113</v>
      </c>
      <c r="J60" s="17" t="s">
        <v>113</v>
      </c>
      <c r="K60" s="17" t="s">
        <v>113</v>
      </c>
    </row>
    <row r="61" spans="1:11" x14ac:dyDescent="0.25">
      <c r="A61" s="17" t="s">
        <v>107</v>
      </c>
    </row>
    <row r="62" spans="1:11" x14ac:dyDescent="0.25">
      <c r="A62" s="17">
        <v>1</v>
      </c>
      <c r="B62" s="17">
        <v>8</v>
      </c>
      <c r="C62" s="17">
        <v>7</v>
      </c>
      <c r="D62" s="17">
        <v>11</v>
      </c>
      <c r="E62" s="17">
        <v>11</v>
      </c>
      <c r="F62" s="17">
        <v>12</v>
      </c>
      <c r="G62" s="17">
        <v>25</v>
      </c>
      <c r="H62" s="17">
        <v>50</v>
      </c>
      <c r="I62" s="17">
        <v>30</v>
      </c>
      <c r="J62" s="17">
        <v>120</v>
      </c>
      <c r="K62" s="17">
        <v>220</v>
      </c>
    </row>
    <row r="63" spans="1:11" x14ac:dyDescent="0.25">
      <c r="A63" s="17">
        <v>2</v>
      </c>
      <c r="B63" s="17">
        <v>11</v>
      </c>
      <c r="C63" s="17">
        <v>9</v>
      </c>
      <c r="D63" s="17">
        <v>14</v>
      </c>
      <c r="E63" s="17">
        <v>14</v>
      </c>
      <c r="F63" s="17">
        <v>16</v>
      </c>
      <c r="G63" s="17">
        <v>32</v>
      </c>
      <c r="H63" s="17">
        <v>70</v>
      </c>
      <c r="I63" s="17">
        <v>40</v>
      </c>
      <c r="J63" s="17">
        <v>150</v>
      </c>
      <c r="K63" s="17">
        <v>260</v>
      </c>
    </row>
    <row r="64" spans="1:11" x14ac:dyDescent="0.25">
      <c r="A64" s="17">
        <v>3</v>
      </c>
      <c r="B64" s="17">
        <v>14</v>
      </c>
      <c r="C64" s="17">
        <v>12</v>
      </c>
      <c r="D64" s="17">
        <v>19</v>
      </c>
      <c r="E64" s="17">
        <v>19</v>
      </c>
      <c r="F64" s="17">
        <v>24</v>
      </c>
      <c r="G64" s="17">
        <v>48</v>
      </c>
      <c r="H64" s="17">
        <v>90</v>
      </c>
      <c r="I64" s="17">
        <v>50</v>
      </c>
      <c r="J64" s="17">
        <v>180</v>
      </c>
      <c r="K64" s="17">
        <v>300</v>
      </c>
    </row>
    <row r="65" spans="1:11" x14ac:dyDescent="0.25">
      <c r="A65" s="17">
        <v>4</v>
      </c>
      <c r="B65" s="17">
        <v>18</v>
      </c>
      <c r="C65" s="17">
        <v>16</v>
      </c>
      <c r="D65" s="17">
        <v>24</v>
      </c>
      <c r="E65" s="17">
        <v>24</v>
      </c>
      <c r="F65" s="17">
        <v>32</v>
      </c>
      <c r="G65" s="17">
        <v>72</v>
      </c>
      <c r="H65" s="17">
        <v>125</v>
      </c>
      <c r="I65" s="17" t="s">
        <v>113</v>
      </c>
      <c r="J65" s="17" t="s">
        <v>113</v>
      </c>
      <c r="K65" s="17" t="s">
        <v>113</v>
      </c>
    </row>
    <row r="66" spans="1:11" x14ac:dyDescent="0.25">
      <c r="A66" s="17">
        <v>5</v>
      </c>
      <c r="B66" s="17">
        <v>23</v>
      </c>
      <c r="C66" s="17">
        <v>20</v>
      </c>
      <c r="D66" s="17">
        <v>32</v>
      </c>
      <c r="E66" s="17">
        <v>31</v>
      </c>
      <c r="F66" s="17">
        <v>46</v>
      </c>
      <c r="G66" s="17">
        <v>108</v>
      </c>
      <c r="H66" s="17">
        <v>170</v>
      </c>
      <c r="I66" s="17" t="s">
        <v>113</v>
      </c>
      <c r="J66" s="17" t="s">
        <v>113</v>
      </c>
      <c r="K66" s="1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</vt:lpstr>
      <vt:lpstr>6</vt:lpstr>
      <vt:lpstr>7</vt:lpstr>
      <vt:lpstr>8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Aviss</dc:creator>
  <cp:lastModifiedBy>Sam Aviss</cp:lastModifiedBy>
  <dcterms:created xsi:type="dcterms:W3CDTF">2012-09-12T14:41:56Z</dcterms:created>
  <dcterms:modified xsi:type="dcterms:W3CDTF">2013-01-16T17:15:47Z</dcterms:modified>
</cp:coreProperties>
</file>